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3\Desktop\"/>
    </mc:Choice>
  </mc:AlternateContent>
  <xr:revisionPtr revIDLastSave="0" documentId="13_ncr:1_{A33C221E-9675-47D7-9F8C-3F492B5FDFB7}" xr6:coauthVersionLast="47" xr6:coauthVersionMax="47" xr10:uidLastSave="{00000000-0000-0000-0000-000000000000}"/>
  <bookViews>
    <workbookView xWindow="-108" yWindow="-108" windowWidth="23256" windowHeight="12456" xr2:uid="{7E82D7F2-4C39-4AC5-BCFE-CF77E77A835C}"/>
  </bookViews>
  <sheets>
    <sheet name="試算" sheetId="1" r:id="rId1"/>
    <sheet name="固定資産税概算" sheetId="3" r:id="rId2"/>
    <sheet name="競合物件" sheetId="7" r:id="rId3"/>
  </sheets>
  <definedNames>
    <definedName name="_xlnm.Print_Area" localSheetId="1">固定資産税概算!$B$2:$D$17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8" i="3" s="1"/>
  <c r="C11" i="3" s="1"/>
  <c r="C12" i="3" s="1"/>
  <c r="C16" i="3" s="1"/>
  <c r="B26" i="1"/>
  <c r="G25" i="1"/>
  <c r="G26" i="1" s="1"/>
  <c r="X13" i="1"/>
  <c r="X12" i="1"/>
  <c r="V9" i="1"/>
  <c r="X7" i="1"/>
  <c r="X6" i="1"/>
  <c r="S13" i="1"/>
  <c r="S12" i="1"/>
  <c r="Q11" i="1"/>
  <c r="Q9" i="1"/>
  <c r="S7" i="1"/>
  <c r="S6" i="1"/>
  <c r="N13" i="1"/>
  <c r="N12" i="1"/>
  <c r="N7" i="1"/>
  <c r="N6" i="1"/>
  <c r="I13" i="1"/>
  <c r="I12" i="1"/>
  <c r="I7" i="1"/>
  <c r="I6" i="1"/>
  <c r="L11" i="1"/>
  <c r="L9" i="1"/>
  <c r="L10" i="1" s="1"/>
  <c r="G9" i="1"/>
  <c r="C9" i="1"/>
  <c r="C10" i="1" s="1"/>
  <c r="G11" i="1"/>
  <c r="C11" i="1"/>
  <c r="X11" i="1" s="1"/>
  <c r="C15" i="1" l="1"/>
  <c r="C16" i="1" s="1"/>
  <c r="I11" i="1"/>
  <c r="N11" i="1"/>
  <c r="X9" i="1"/>
  <c r="I9" i="1"/>
  <c r="S9" i="1"/>
  <c r="S11" i="1"/>
  <c r="V10" i="1"/>
  <c r="V15" i="1" s="1"/>
  <c r="Q10" i="1"/>
  <c r="Q15" i="1" s="1"/>
  <c r="Q16" i="1" s="1"/>
  <c r="N9" i="1"/>
  <c r="L15" i="1"/>
  <c r="N10" i="1"/>
  <c r="G10" i="1"/>
  <c r="I10" i="1" s="1"/>
  <c r="S16" i="1" l="1"/>
  <c r="X15" i="1"/>
  <c r="S10" i="1"/>
  <c r="S15" i="1"/>
  <c r="X10" i="1"/>
  <c r="V16" i="1"/>
  <c r="X16" i="1" s="1"/>
  <c r="L16" i="1"/>
  <c r="N16" i="1" s="1"/>
  <c r="N15" i="1"/>
  <c r="G15" i="1"/>
  <c r="I15" i="1" s="1"/>
  <c r="G16" i="1" l="1"/>
  <c r="I16" i="1" s="1"/>
</calcChain>
</file>

<file path=xl/sharedStrings.xml><?xml version="1.0" encoding="utf-8"?>
<sst xmlns="http://schemas.openxmlformats.org/spreadsheetml/2006/main" count="103" uniqueCount="54">
  <si>
    <t>賃料</t>
    <rPh sb="0" eb="2">
      <t>チンリョウ</t>
    </rPh>
    <phoneticPr fontId="1"/>
  </si>
  <si>
    <t>共益費</t>
    <rPh sb="0" eb="3">
      <t>キョウエキヒ</t>
    </rPh>
    <phoneticPr fontId="1"/>
  </si>
  <si>
    <t>更新料</t>
    <rPh sb="0" eb="3">
      <t>コウシンリョウ</t>
    </rPh>
    <phoneticPr fontId="1"/>
  </si>
  <si>
    <t>契約月数</t>
    <rPh sb="0" eb="2">
      <t>ケイヤク</t>
    </rPh>
    <rPh sb="2" eb="4">
      <t>ツキスウ</t>
    </rPh>
    <phoneticPr fontId="1"/>
  </si>
  <si>
    <t>24ヶ月賃料等</t>
    <rPh sb="3" eb="4">
      <t>ゲツ</t>
    </rPh>
    <rPh sb="4" eb="6">
      <t>チンリョウ</t>
    </rPh>
    <rPh sb="6" eb="7">
      <t>ナド</t>
    </rPh>
    <phoneticPr fontId="1"/>
  </si>
  <si>
    <t>目安家賃</t>
    <rPh sb="0" eb="4">
      <t>メヤスヤチン</t>
    </rPh>
    <phoneticPr fontId="1"/>
  </si>
  <si>
    <t>合計コスト</t>
    <rPh sb="0" eb="2">
      <t>ゴウケイ</t>
    </rPh>
    <phoneticPr fontId="1"/>
  </si>
  <si>
    <t>保証料率</t>
    <rPh sb="0" eb="3">
      <t>ホショウリョウ</t>
    </rPh>
    <rPh sb="3" eb="4">
      <t>リツ</t>
    </rPh>
    <phoneticPr fontId="1"/>
  </si>
  <si>
    <t>保証料額</t>
    <rPh sb="0" eb="3">
      <t>ホショウリョウ</t>
    </rPh>
    <rPh sb="3" eb="4">
      <t>ガク</t>
    </rPh>
    <phoneticPr fontId="1"/>
  </si>
  <si>
    <t>差額原価</t>
    <rPh sb="0" eb="4">
      <t>サガクゲンカ</t>
    </rPh>
    <phoneticPr fontId="1"/>
  </si>
  <si>
    <t>引っ越し代</t>
    <rPh sb="0" eb="1">
      <t>ヒ</t>
    </rPh>
    <rPh sb="2" eb="3">
      <t>コ</t>
    </rPh>
    <rPh sb="4" eb="5">
      <t>ダイ</t>
    </rPh>
    <phoneticPr fontId="1"/>
  </si>
  <si>
    <t>火災保険 24ヶ月</t>
    <rPh sb="0" eb="4">
      <t>カサイホケン</t>
    </rPh>
    <rPh sb="8" eb="9">
      <t>ゲツ</t>
    </rPh>
    <phoneticPr fontId="1"/>
  </si>
  <si>
    <t>旧契約</t>
    <rPh sb="0" eb="3">
      <t>キュウケイヤク</t>
    </rPh>
    <phoneticPr fontId="1"/>
  </si>
  <si>
    <t>年間賃料=物件価格×年間利回り（%）</t>
    <rPh sb="0" eb="4">
      <t>ネンカンチンリョウ</t>
    </rPh>
    <rPh sb="5" eb="9">
      <t>ブッケンカカク</t>
    </rPh>
    <rPh sb="10" eb="12">
      <t>ネンカン</t>
    </rPh>
    <rPh sb="12" eb="14">
      <t>リマワ</t>
    </rPh>
    <phoneticPr fontId="1"/>
  </si>
  <si>
    <t>年間賃料</t>
    <rPh sb="0" eb="4">
      <t>ネンカンチンリョウ</t>
    </rPh>
    <phoneticPr fontId="1"/>
  </si>
  <si>
    <t>物件価格</t>
    <rPh sb="0" eb="4">
      <t>ブッケンカカク</t>
    </rPh>
    <phoneticPr fontId="1"/>
  </si>
  <si>
    <t>年間利回り（%）</t>
    <rPh sb="0" eb="4">
      <t>ネンカンリマワ</t>
    </rPh>
    <phoneticPr fontId="1"/>
  </si>
  <si>
    <t>月間賃料</t>
    <rPh sb="0" eb="4">
      <t>ゲッカンチンリョウ</t>
    </rPh>
    <phoneticPr fontId="1"/>
  </si>
  <si>
    <t>https://www.ieshil.com/contents/data/</t>
    <phoneticPr fontId="1"/>
  </si>
  <si>
    <t>参考相場価格の推定精度</t>
    <phoneticPr fontId="1"/>
  </si>
  <si>
    <t>MERの値が小さいほど推定精度が高いことを意味し、MER=5%の場合、全体の50%の物件について誤差率が5%以内</t>
    <phoneticPr fontId="1"/>
  </si>
  <si>
    <t>特許登録済 特許第6837739号・特許第6837740号・特許第6744702号</t>
    <phoneticPr fontId="1"/>
  </si>
  <si>
    <t>割引率</t>
    <rPh sb="0" eb="3">
      <t>ワリビキリツ</t>
    </rPh>
    <phoneticPr fontId="1"/>
  </si>
  <si>
    <t>都心では需要が高く、価格が高騰しているため利回りは低くなる（事業・譲渡価格の割引計算上）</t>
    <rPh sb="30" eb="32">
      <t>ジギョウ</t>
    </rPh>
    <rPh sb="33" eb="37">
      <t>ジョウトカカク</t>
    </rPh>
    <rPh sb="38" eb="43">
      <t>ワリビキケイサンジョウ</t>
    </rPh>
    <phoneticPr fontId="1"/>
  </si>
  <si>
    <t>※居住用不動産　利回り業界相場</t>
    <rPh sb="8" eb="10">
      <t>リマワ</t>
    </rPh>
    <rPh sb="11" eb="15">
      <t>ギョウカイソウバ</t>
    </rPh>
    <phoneticPr fontId="1"/>
  </si>
  <si>
    <t>部屋別の参考相場価格（イエシル　IESHIL）</t>
    <rPh sb="0" eb="3">
      <t>ヘヤベツ</t>
    </rPh>
    <rPh sb="4" eb="8">
      <t>サンコウソウバ</t>
    </rPh>
    <rPh sb="8" eb="10">
      <t>カカク</t>
    </rPh>
    <phoneticPr fontId="1"/>
  </si>
  <si>
    <t>https://www.reinfolib.mlit.go.jp/realEstatePrices/</t>
  </si>
  <si>
    <t>戸数</t>
    <rPh sb="0" eb="2">
      <t>コスウ</t>
    </rPh>
    <phoneticPr fontId="1"/>
  </si>
  <si>
    <t>1戸あたり</t>
    <rPh sb="1" eb="2">
      <t>ト</t>
    </rPh>
    <phoneticPr fontId="1"/>
  </si>
  <si>
    <t>固定資産評価額概算</t>
    <rPh sb="0" eb="7">
      <t>コテイシサンヒョウカガク</t>
    </rPh>
    <rPh sb="7" eb="9">
      <t>ガイサン</t>
    </rPh>
    <phoneticPr fontId="1"/>
  </si>
  <si>
    <t>税率</t>
    <rPh sb="0" eb="2">
      <t>ゼイリツ</t>
    </rPh>
    <phoneticPr fontId="1"/>
  </si>
  <si>
    <t>&gt;&gt;東京都</t>
    <rPh sb="2" eb="5">
      <t>トウキョウト</t>
    </rPh>
    <phoneticPr fontId="1"/>
  </si>
  <si>
    <t>税額</t>
    <rPh sb="0" eb="2">
      <t>ゼイガク</t>
    </rPh>
    <phoneticPr fontId="1"/>
  </si>
  <si>
    <t>1戸あたり</t>
    <rPh sb="1" eb="2">
      <t>コ</t>
    </rPh>
    <phoneticPr fontId="1"/>
  </si>
  <si>
    <t>（年）</t>
    <rPh sb="1" eb="2">
      <t>ネン</t>
    </rPh>
    <phoneticPr fontId="1"/>
  </si>
  <si>
    <t>評価額増加率</t>
    <rPh sb="0" eb="3">
      <t>ヒョウカガク</t>
    </rPh>
    <rPh sb="3" eb="6">
      <t>ゾウカリツ</t>
    </rPh>
    <phoneticPr fontId="1"/>
  </si>
  <si>
    <t>増加家賃</t>
    <rPh sb="0" eb="2">
      <t>ゾウカ</t>
    </rPh>
    <rPh sb="2" eb="4">
      <t>ヤチン</t>
    </rPh>
    <phoneticPr fontId="1"/>
  </si>
  <si>
    <t>&gt;&gt;入力セル</t>
    <rPh sb="2" eb="4">
      <t>ニュウリョク</t>
    </rPh>
    <phoneticPr fontId="1"/>
  </si>
  <si>
    <t>（月）</t>
    <rPh sb="1" eb="2">
      <t>ツキ</t>
    </rPh>
    <phoneticPr fontId="1"/>
  </si>
  <si>
    <t>物件名●●●</t>
    <rPh sb="0" eb="3">
      <t>ブッケンメイ</t>
    </rPh>
    <phoneticPr fontId="1"/>
  </si>
  <si>
    <t>オーナー提示（1万円UP）</t>
    <rPh sb="4" eb="6">
      <t>テイジ</t>
    </rPh>
    <rPh sb="8" eb="10">
      <t>マンエン</t>
    </rPh>
    <phoneticPr fontId="1"/>
  </si>
  <si>
    <t>5000円UP</t>
    <rPh sb="4" eb="5">
      <t>エン</t>
    </rPh>
    <phoneticPr fontId="1"/>
  </si>
  <si>
    <t>保証料ゼロ＆家賃1万円UP</t>
    <rPh sb="0" eb="3">
      <t>ホショウリョウ</t>
    </rPh>
    <rPh sb="6" eb="8">
      <t>ヤチン</t>
    </rPh>
    <rPh sb="9" eb="11">
      <t>マンエン</t>
    </rPh>
    <phoneticPr fontId="1"/>
  </si>
  <si>
    <t>更新料ゼロ＆1万円UP</t>
    <rPh sb="0" eb="3">
      <t>コウシンリョウ</t>
    </rPh>
    <rPh sb="7" eb="9">
      <t>マンエン</t>
    </rPh>
    <phoneticPr fontId="1"/>
  </si>
  <si>
    <r>
      <t>都市部（特に東京都心などの人気エリア）では、利回りは低めで</t>
    </r>
    <r>
      <rPr>
        <b/>
        <sz val="10"/>
        <color theme="1"/>
        <rFont val="游ゴシック"/>
        <family val="3"/>
        <charset val="128"/>
        <scheme val="minor"/>
      </rPr>
      <t>3%〜5%</t>
    </r>
    <r>
      <rPr>
        <sz val="10"/>
        <color theme="1"/>
        <rFont val="游ゴシック"/>
        <family val="2"/>
        <charset val="128"/>
        <scheme val="minor"/>
      </rPr>
      <t>程度が一般的。</t>
    </r>
    <phoneticPr fontId="1"/>
  </si>
  <si>
    <t>地方都市や郊外では、利回りが高くなることが多く、5%〜7%が目安。</t>
    <phoneticPr fontId="1"/>
  </si>
  <si>
    <t>物件価格（国交省ライブラリより）</t>
    <rPh sb="0" eb="2">
      <t>ブッケン</t>
    </rPh>
    <rPh sb="2" eb="4">
      <t>カカク</t>
    </rPh>
    <rPh sb="5" eb="8">
      <t>コッコウショウ</t>
    </rPh>
    <phoneticPr fontId="1"/>
  </si>
  <si>
    <t>https://www.ieshil.com/</t>
  </si>
  <si>
    <t>&gt;&gt;物件価格との比率で名目利回りを算定</t>
    <rPh sb="2" eb="6">
      <t>ブッケンカカク</t>
    </rPh>
    <rPh sb="8" eb="10">
      <t>ヒリツ</t>
    </rPh>
    <rPh sb="11" eb="13">
      <t>メイモク</t>
    </rPh>
    <rPh sb="13" eb="15">
      <t>リマワ</t>
    </rPh>
    <rPh sb="17" eb="19">
      <t>サンテイ</t>
    </rPh>
    <phoneticPr fontId="1"/>
  </si>
  <si>
    <t>&gt;&gt;オーナー提示の名目利回り</t>
    <rPh sb="6" eb="8">
      <t>テイジ</t>
    </rPh>
    <rPh sb="9" eb="11">
      <t>メイモク</t>
    </rPh>
    <rPh sb="11" eb="13">
      <t>リマワ</t>
    </rPh>
    <phoneticPr fontId="1"/>
  </si>
  <si>
    <t>※固定資産税の増額を根拠とした「家賃増額」の合理性があるかをテスト</t>
    <rPh sb="1" eb="5">
      <t>コテイシサン</t>
    </rPh>
    <rPh sb="5" eb="6">
      <t>ゼイ</t>
    </rPh>
    <rPh sb="7" eb="9">
      <t>ゾウガク</t>
    </rPh>
    <rPh sb="10" eb="12">
      <t>コンキョ</t>
    </rPh>
    <rPh sb="16" eb="18">
      <t>ヤチン</t>
    </rPh>
    <rPh sb="18" eb="20">
      <t>ゾウガク</t>
    </rPh>
    <rPh sb="22" eb="25">
      <t>ゴウリセイ</t>
    </rPh>
    <phoneticPr fontId="1"/>
  </si>
  <si>
    <t>不動産情報ライブラリ</t>
    <rPh sb="0" eb="5">
      <t>フドウサンジョウホウ</t>
    </rPh>
    <phoneticPr fontId="1"/>
  </si>
  <si>
    <t>3-4件、条件の近い物件のチラシ等を交渉用の比較データとして収集する</t>
    <rPh sb="3" eb="4">
      <t>ケン</t>
    </rPh>
    <rPh sb="5" eb="7">
      <t>ジョウケン</t>
    </rPh>
    <rPh sb="8" eb="9">
      <t>チカ</t>
    </rPh>
    <rPh sb="10" eb="12">
      <t>ブッケン</t>
    </rPh>
    <rPh sb="16" eb="17">
      <t>ナド</t>
    </rPh>
    <rPh sb="18" eb="21">
      <t>コウショウヨウ</t>
    </rPh>
    <rPh sb="22" eb="24">
      <t>ヒカク</t>
    </rPh>
    <rPh sb="30" eb="32">
      <t>シュウシュウ</t>
    </rPh>
    <phoneticPr fontId="1"/>
  </si>
  <si>
    <t>物件価額</t>
    <rPh sb="0" eb="2">
      <t>ブッケン</t>
    </rPh>
    <rPh sb="2" eb="4">
      <t>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</si>
</sst>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4" fontId="0" fillId="0" borderId="3" xfId="0" applyNumberFormat="1" applyBorder="1">
      <alignment vertical="center"/>
    </xf>
    <xf numFmtId="0" fontId="0" fillId="0" borderId="4" xfId="0" applyBorder="1">
      <alignment vertical="center"/>
    </xf>
    <xf numFmtId="38" fontId="0" fillId="2" borderId="0" xfId="1" applyFont="1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7" xfId="1" applyFont="1" applyBorder="1">
      <alignment vertical="center"/>
    </xf>
    <xf numFmtId="0" fontId="0" fillId="0" borderId="7" xfId="0" applyBorder="1">
      <alignment vertical="center"/>
    </xf>
    <xf numFmtId="38" fontId="0" fillId="0" borderId="8" xfId="0" applyNumberFormat="1" applyBorder="1">
      <alignment vertical="center"/>
    </xf>
    <xf numFmtId="14" fontId="3" fillId="0" borderId="0" xfId="0" applyNumberFormat="1" applyFont="1">
      <alignment vertical="center"/>
    </xf>
    <xf numFmtId="10" fontId="0" fillId="2" borderId="0" xfId="0" applyNumberFormat="1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3" xfId="0" applyBorder="1">
      <alignment vertical="center"/>
    </xf>
    <xf numFmtId="38" fontId="0" fillId="0" borderId="5" xfId="1" applyFont="1" applyBorder="1">
      <alignment vertical="center"/>
    </xf>
    <xf numFmtId="0" fontId="0" fillId="0" borderId="4" xfId="0" applyBorder="1" applyAlignment="1">
      <alignment horizontal="right" vertical="center"/>
    </xf>
    <xf numFmtId="10" fontId="0" fillId="2" borderId="5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2" xfId="1" applyFont="1" applyBorder="1">
      <alignment vertical="center"/>
    </xf>
    <xf numFmtId="9" fontId="0" fillId="0" borderId="0" xfId="0" applyNumberFormat="1">
      <alignment vertical="center"/>
    </xf>
    <xf numFmtId="0" fontId="0" fillId="2" borderId="4" xfId="0" applyFill="1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38" fontId="3" fillId="2" borderId="8" xfId="1" applyFont="1" applyFill="1" applyBorder="1">
      <alignment vertical="center"/>
    </xf>
    <xf numFmtId="0" fontId="4" fillId="0" borderId="0" xfId="0" applyFont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130628</xdr:rowOff>
    </xdr:from>
    <xdr:to>
      <xdr:col>10</xdr:col>
      <xdr:colOff>337458</xdr:colOff>
      <xdr:row>27</xdr:row>
      <xdr:rowOff>43543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F45A8E8-9B44-5654-C718-61D6DAF4ECC2}"/>
            </a:ext>
          </a:extLst>
        </xdr:cNvPr>
        <xdr:cNvCxnSpPr/>
      </xdr:nvCxnSpPr>
      <xdr:spPr>
        <a:xfrm flipH="1" flipV="1">
          <a:off x="5312229" y="4713514"/>
          <a:ext cx="2590800" cy="9579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B5D5-1D68-4B4A-98BD-7546FE628451}">
  <dimension ref="B2:X34"/>
  <sheetViews>
    <sheetView showGridLines="0" tabSelected="1" zoomScale="70" zoomScaleNormal="70" workbookViewId="0"/>
  </sheetViews>
  <sheetFormatPr defaultRowHeight="16.2" x14ac:dyDescent="0.4"/>
  <cols>
    <col min="2" max="2" width="14.109375" customWidth="1"/>
    <col min="3" max="3" width="11" customWidth="1"/>
    <col min="4" max="4" width="8.21875" customWidth="1"/>
    <col min="5" max="5" width="6.21875" customWidth="1"/>
    <col min="6" max="6" width="15.109375" customWidth="1"/>
    <col min="7" max="7" width="14" customWidth="1"/>
    <col min="8" max="22" width="11" customWidth="1"/>
  </cols>
  <sheetData>
    <row r="2" spans="2:24" x14ac:dyDescent="0.4">
      <c r="B2" s="5" t="s">
        <v>39</v>
      </c>
    </row>
    <row r="4" spans="2:24" ht="16.8" thickBot="1" x14ac:dyDescent="0.45">
      <c r="B4" s="5" t="s">
        <v>12</v>
      </c>
      <c r="C4" s="1"/>
      <c r="D4" s="1"/>
      <c r="E4" s="1"/>
      <c r="F4" s="18" t="s">
        <v>40</v>
      </c>
      <c r="G4" s="1"/>
      <c r="H4" s="1"/>
      <c r="J4" s="1"/>
      <c r="K4" s="18" t="s">
        <v>41</v>
      </c>
      <c r="L4" s="1"/>
      <c r="M4" s="1"/>
      <c r="N4" s="1"/>
      <c r="O4" s="1"/>
      <c r="P4" s="18" t="s">
        <v>42</v>
      </c>
      <c r="Q4" s="1"/>
      <c r="R4" s="1"/>
      <c r="S4" s="1"/>
      <c r="T4" s="1"/>
      <c r="U4" s="18" t="s">
        <v>43</v>
      </c>
    </row>
    <row r="5" spans="2:24" x14ac:dyDescent="0.4">
      <c r="B5" t="s">
        <v>3</v>
      </c>
      <c r="C5">
        <v>24</v>
      </c>
      <c r="F5" s="6" t="s">
        <v>3</v>
      </c>
      <c r="G5" s="7">
        <v>24</v>
      </c>
      <c r="H5" s="7"/>
      <c r="I5" s="8" t="s">
        <v>9</v>
      </c>
      <c r="K5" s="6" t="s">
        <v>3</v>
      </c>
      <c r="L5" s="7">
        <v>24</v>
      </c>
      <c r="M5" s="7"/>
      <c r="N5" s="8" t="s">
        <v>9</v>
      </c>
      <c r="P5" s="6" t="s">
        <v>3</v>
      </c>
      <c r="Q5" s="7">
        <v>24</v>
      </c>
      <c r="R5" s="7"/>
      <c r="S5" s="8" t="s">
        <v>9</v>
      </c>
      <c r="U5" s="6" t="s">
        <v>3</v>
      </c>
      <c r="V5" s="7">
        <v>24</v>
      </c>
      <c r="W5" s="7"/>
      <c r="X5" s="8" t="s">
        <v>9</v>
      </c>
    </row>
    <row r="6" spans="2:24" x14ac:dyDescent="0.4">
      <c r="B6" t="s">
        <v>0</v>
      </c>
      <c r="C6" s="2">
        <v>140000</v>
      </c>
      <c r="F6" s="9" t="s">
        <v>0</v>
      </c>
      <c r="G6" s="10">
        <v>150000</v>
      </c>
      <c r="I6" s="11">
        <f>G6-$C6</f>
        <v>10000</v>
      </c>
      <c r="K6" s="9" t="s">
        <v>0</v>
      </c>
      <c r="L6" s="10">
        <v>145000</v>
      </c>
      <c r="N6" s="11">
        <f>L6-$C6</f>
        <v>5000</v>
      </c>
      <c r="P6" s="9" t="s">
        <v>0</v>
      </c>
      <c r="Q6" s="10">
        <v>150000</v>
      </c>
      <c r="S6" s="11">
        <f>Q6-$C6</f>
        <v>10000</v>
      </c>
      <c r="U6" s="9" t="s">
        <v>0</v>
      </c>
      <c r="V6" s="10">
        <v>150000</v>
      </c>
      <c r="X6" s="11">
        <f>V6-$C6</f>
        <v>10000</v>
      </c>
    </row>
    <row r="7" spans="2:24" x14ac:dyDescent="0.4">
      <c r="B7" t="s">
        <v>1</v>
      </c>
      <c r="C7" s="2">
        <v>6000</v>
      </c>
      <c r="F7" s="9" t="s">
        <v>1</v>
      </c>
      <c r="G7" s="2">
        <v>6000</v>
      </c>
      <c r="I7" s="11">
        <f>G7-$C7</f>
        <v>0</v>
      </c>
      <c r="K7" s="9" t="s">
        <v>1</v>
      </c>
      <c r="L7" s="2">
        <v>6000</v>
      </c>
      <c r="N7" s="11">
        <f>L7-$C7</f>
        <v>0</v>
      </c>
      <c r="P7" s="9" t="s">
        <v>1</v>
      </c>
      <c r="Q7" s="2">
        <v>6000</v>
      </c>
      <c r="S7" s="11">
        <f>Q7-$C7</f>
        <v>0</v>
      </c>
      <c r="U7" s="9" t="s">
        <v>1</v>
      </c>
      <c r="V7" s="2">
        <v>6000</v>
      </c>
      <c r="X7" s="11">
        <f>V7-$C7</f>
        <v>0</v>
      </c>
    </row>
    <row r="8" spans="2:24" x14ac:dyDescent="0.4">
      <c r="B8" t="s">
        <v>7</v>
      </c>
      <c r="C8" s="4">
        <v>1.4999999999999999E-2</v>
      </c>
      <c r="F8" s="9" t="s">
        <v>7</v>
      </c>
      <c r="G8" s="4">
        <v>1.4999999999999999E-2</v>
      </c>
      <c r="I8" s="13"/>
      <c r="K8" s="9" t="s">
        <v>7</v>
      </c>
      <c r="L8" s="4">
        <v>1.4999999999999999E-2</v>
      </c>
      <c r="N8" s="13"/>
      <c r="P8" s="9" t="s">
        <v>7</v>
      </c>
      <c r="Q8" s="19">
        <v>0</v>
      </c>
      <c r="S8" s="13"/>
      <c r="U8" s="9" t="s">
        <v>7</v>
      </c>
      <c r="V8" s="4">
        <v>1.4999999999999999E-2</v>
      </c>
      <c r="X8" s="13"/>
    </row>
    <row r="9" spans="2:24" x14ac:dyDescent="0.4">
      <c r="B9" t="s">
        <v>8</v>
      </c>
      <c r="C9" s="2">
        <f>SUM(C6:C7)*C8</f>
        <v>2190</v>
      </c>
      <c r="F9" s="9" t="s">
        <v>8</v>
      </c>
      <c r="G9" s="12">
        <f>SUM(G6:G7)*G8</f>
        <v>2340</v>
      </c>
      <c r="I9" s="11">
        <f>G9-$C9</f>
        <v>150</v>
      </c>
      <c r="K9" s="9" t="s">
        <v>8</v>
      </c>
      <c r="L9" s="12">
        <f>SUM(L6:L7)*L8</f>
        <v>2265</v>
      </c>
      <c r="N9" s="11">
        <f>L9-$C9</f>
        <v>75</v>
      </c>
      <c r="P9" s="9" t="s">
        <v>8</v>
      </c>
      <c r="Q9" s="12">
        <f>SUM(Q6:Q7)*Q8</f>
        <v>0</v>
      </c>
      <c r="S9" s="11">
        <f>Q9-$C9</f>
        <v>-2190</v>
      </c>
      <c r="U9" s="9" t="s">
        <v>8</v>
      </c>
      <c r="V9" s="12">
        <f>SUM(V6:V7)*V8</f>
        <v>2340</v>
      </c>
      <c r="X9" s="11">
        <f>V9-$C9</f>
        <v>150</v>
      </c>
    </row>
    <row r="10" spans="2:24" x14ac:dyDescent="0.4">
      <c r="B10" t="s">
        <v>4</v>
      </c>
      <c r="C10" s="2">
        <f>SUM(C6+C7+C9)*C5</f>
        <v>3556560</v>
      </c>
      <c r="F10" s="9" t="s">
        <v>4</v>
      </c>
      <c r="G10" s="12">
        <f>SUM(G6+G7+G9)*G5</f>
        <v>3800160</v>
      </c>
      <c r="I10" s="11">
        <f>G10-$C10</f>
        <v>243600</v>
      </c>
      <c r="J10" s="3"/>
      <c r="K10" s="9" t="s">
        <v>4</v>
      </c>
      <c r="L10" s="12">
        <f>SUM(L6+L7+L9)*L5</f>
        <v>3678360</v>
      </c>
      <c r="N10" s="11">
        <f>L10-$C10</f>
        <v>121800</v>
      </c>
      <c r="P10" s="9" t="s">
        <v>4</v>
      </c>
      <c r="Q10" s="12">
        <f>SUM(Q6+Q7+Q9)*Q5</f>
        <v>3744000</v>
      </c>
      <c r="S10" s="11">
        <f>Q10-$C10</f>
        <v>187440</v>
      </c>
      <c r="U10" s="9" t="s">
        <v>4</v>
      </c>
      <c r="V10" s="12">
        <f>SUM(V6+V7+V9)*V5</f>
        <v>3800160</v>
      </c>
      <c r="X10" s="11">
        <f>V10-$C10</f>
        <v>243600</v>
      </c>
    </row>
    <row r="11" spans="2:24" x14ac:dyDescent="0.4">
      <c r="B11" t="s">
        <v>2</v>
      </c>
      <c r="C11" s="2">
        <f>C6</f>
        <v>140000</v>
      </c>
      <c r="F11" s="9" t="s">
        <v>2</v>
      </c>
      <c r="G11" s="12">
        <f>G6</f>
        <v>150000</v>
      </c>
      <c r="I11" s="11">
        <f>G11-$C11</f>
        <v>10000</v>
      </c>
      <c r="K11" s="9" t="s">
        <v>2</v>
      </c>
      <c r="L11" s="12">
        <f>L6</f>
        <v>145000</v>
      </c>
      <c r="N11" s="11">
        <f>L11-$C11</f>
        <v>5000</v>
      </c>
      <c r="P11" s="9" t="s">
        <v>2</v>
      </c>
      <c r="Q11" s="12">
        <f>Q6</f>
        <v>150000</v>
      </c>
      <c r="S11" s="11">
        <f>Q11-$C11</f>
        <v>10000</v>
      </c>
      <c r="U11" s="9" t="s">
        <v>2</v>
      </c>
      <c r="V11" s="10">
        <v>0</v>
      </c>
      <c r="X11" s="11">
        <f>V11-$C11</f>
        <v>-140000</v>
      </c>
    </row>
    <row r="12" spans="2:24" x14ac:dyDescent="0.4">
      <c r="B12" t="s">
        <v>10</v>
      </c>
      <c r="C12" s="2">
        <v>0</v>
      </c>
      <c r="F12" s="9" t="s">
        <v>10</v>
      </c>
      <c r="G12" s="12">
        <v>0</v>
      </c>
      <c r="I12" s="11">
        <f>G12-$C12</f>
        <v>0</v>
      </c>
      <c r="K12" s="9" t="s">
        <v>10</v>
      </c>
      <c r="L12" s="12">
        <v>0</v>
      </c>
      <c r="N12" s="11">
        <f>L12-$C12</f>
        <v>0</v>
      </c>
      <c r="P12" s="9" t="s">
        <v>10</v>
      </c>
      <c r="Q12" s="12">
        <v>0</v>
      </c>
      <c r="S12" s="11">
        <f>Q12-$C12</f>
        <v>0</v>
      </c>
      <c r="U12" s="9" t="s">
        <v>10</v>
      </c>
      <c r="V12" s="12">
        <v>0</v>
      </c>
      <c r="X12" s="11">
        <f>V12-$C12</f>
        <v>0</v>
      </c>
    </row>
    <row r="13" spans="2:24" x14ac:dyDescent="0.4">
      <c r="B13" t="s">
        <v>11</v>
      </c>
      <c r="C13" s="2">
        <v>15000</v>
      </c>
      <c r="F13" s="9" t="s">
        <v>11</v>
      </c>
      <c r="G13" s="12">
        <v>14090</v>
      </c>
      <c r="I13" s="11">
        <f>G13-$C13</f>
        <v>-910</v>
      </c>
      <c r="K13" s="9" t="s">
        <v>11</v>
      </c>
      <c r="L13" s="12">
        <v>14090</v>
      </c>
      <c r="N13" s="11">
        <f>L13-$C13</f>
        <v>-910</v>
      </c>
      <c r="P13" s="9" t="s">
        <v>11</v>
      </c>
      <c r="Q13" s="12">
        <v>14090</v>
      </c>
      <c r="S13" s="11">
        <f>Q13-$C13</f>
        <v>-910</v>
      </c>
      <c r="U13" s="9" t="s">
        <v>11</v>
      </c>
      <c r="V13" s="12">
        <v>14090</v>
      </c>
      <c r="X13" s="11">
        <f>V13-$C13</f>
        <v>-910</v>
      </c>
    </row>
    <row r="14" spans="2:24" x14ac:dyDescent="0.4">
      <c r="F14" s="9"/>
      <c r="I14" s="13"/>
      <c r="K14" s="9"/>
      <c r="N14" s="13"/>
      <c r="P14" s="9"/>
      <c r="S14" s="13"/>
      <c r="U14" s="9"/>
      <c r="X14" s="13"/>
    </row>
    <row r="15" spans="2:24" x14ac:dyDescent="0.4">
      <c r="B15" t="s">
        <v>6</v>
      </c>
      <c r="C15" s="3">
        <f>SUM(C10:C13)</f>
        <v>3711560</v>
      </c>
      <c r="F15" s="9" t="s">
        <v>6</v>
      </c>
      <c r="G15" s="3">
        <f>SUM(G10:G13)</f>
        <v>3964250</v>
      </c>
      <c r="I15" s="11">
        <f>G15-$C15</f>
        <v>252690</v>
      </c>
      <c r="K15" s="9" t="s">
        <v>6</v>
      </c>
      <c r="L15" s="3">
        <f>SUM(L10:L13)</f>
        <v>3837450</v>
      </c>
      <c r="N15" s="11">
        <f>L15-$C15</f>
        <v>125890</v>
      </c>
      <c r="P15" s="9" t="s">
        <v>6</v>
      </c>
      <c r="Q15" s="3">
        <f>SUM(Q10:Q13)</f>
        <v>3908090</v>
      </c>
      <c r="S15" s="11">
        <f>Q15-$C15</f>
        <v>196530</v>
      </c>
      <c r="U15" s="9" t="s">
        <v>6</v>
      </c>
      <c r="V15" s="3">
        <f>SUM(V10:V13)</f>
        <v>3814250</v>
      </c>
      <c r="X15" s="11">
        <f>V15-$C15</f>
        <v>102690</v>
      </c>
    </row>
    <row r="16" spans="2:24" ht="16.8" thickBot="1" x14ac:dyDescent="0.45">
      <c r="B16" t="s">
        <v>5</v>
      </c>
      <c r="C16" s="2">
        <f>C15/24</f>
        <v>154648.33333333334</v>
      </c>
      <c r="F16" s="14" t="s">
        <v>5</v>
      </c>
      <c r="G16" s="15">
        <f>G15/24</f>
        <v>165177.08333333334</v>
      </c>
      <c r="H16" s="16"/>
      <c r="I16" s="17">
        <f>G16-$C16</f>
        <v>10528.75</v>
      </c>
      <c r="K16" s="14" t="s">
        <v>5</v>
      </c>
      <c r="L16" s="15">
        <f>L15/24</f>
        <v>159893.75</v>
      </c>
      <c r="M16" s="16"/>
      <c r="N16" s="17">
        <f>L16-$C16</f>
        <v>5245.416666666657</v>
      </c>
      <c r="P16" s="14" t="s">
        <v>5</v>
      </c>
      <c r="Q16" s="15">
        <f>Q15/24</f>
        <v>162837.08333333334</v>
      </c>
      <c r="R16" s="16"/>
      <c r="S16" s="17">
        <f>Q16-$C16</f>
        <v>8188.75</v>
      </c>
      <c r="U16" s="14" t="s">
        <v>5</v>
      </c>
      <c r="V16" s="15">
        <f>V15/24</f>
        <v>158927.08333333334</v>
      </c>
      <c r="W16" s="16"/>
      <c r="X16" s="17">
        <f>V16-$C16</f>
        <v>4278.75</v>
      </c>
    </row>
    <row r="20" spans="2:15" ht="16.8" thickBot="1" x14ac:dyDescent="0.45"/>
    <row r="21" spans="2:15" x14ac:dyDescent="0.4">
      <c r="B21" s="5" t="s">
        <v>46</v>
      </c>
      <c r="E21" s="21" t="s">
        <v>13</v>
      </c>
      <c r="F21" s="7"/>
      <c r="G21" s="22"/>
      <c r="K21" s="5" t="s">
        <v>24</v>
      </c>
    </row>
    <row r="22" spans="2:15" x14ac:dyDescent="0.4">
      <c r="B22" s="2">
        <v>400000000</v>
      </c>
      <c r="E22" s="9"/>
      <c r="G22" s="13"/>
      <c r="H22" s="20"/>
      <c r="I22" s="26"/>
      <c r="K22" t="s">
        <v>44</v>
      </c>
    </row>
    <row r="23" spans="2:15" x14ac:dyDescent="0.4">
      <c r="B23" s="5" t="s">
        <v>27</v>
      </c>
      <c r="E23" s="9"/>
      <c r="F23" t="s">
        <v>15</v>
      </c>
      <c r="G23" s="23">
        <v>40000000</v>
      </c>
      <c r="H23" s="2"/>
      <c r="I23" s="2"/>
      <c r="K23" t="s">
        <v>23</v>
      </c>
    </row>
    <row r="24" spans="2:15" x14ac:dyDescent="0.4">
      <c r="B24">
        <v>10</v>
      </c>
      <c r="E24" s="24" t="s">
        <v>22</v>
      </c>
      <c r="F24" t="s">
        <v>16</v>
      </c>
      <c r="G24" s="25">
        <v>4.4999999999999998E-2</v>
      </c>
      <c r="H24" s="32" t="s">
        <v>49</v>
      </c>
      <c r="I24" s="2"/>
      <c r="K24" t="s">
        <v>45</v>
      </c>
    </row>
    <row r="25" spans="2:15" x14ac:dyDescent="0.4">
      <c r="B25" s="5" t="s">
        <v>28</v>
      </c>
      <c r="E25" s="9"/>
      <c r="F25" t="s">
        <v>14</v>
      </c>
      <c r="G25" s="23">
        <f>G23*G24</f>
        <v>1800000</v>
      </c>
      <c r="I25" s="2"/>
    </row>
    <row r="26" spans="2:15" ht="16.8" thickBot="1" x14ac:dyDescent="0.45">
      <c r="B26" s="2">
        <f>B22/B24</f>
        <v>40000000</v>
      </c>
      <c r="E26" s="14"/>
      <c r="F26" s="16" t="s">
        <v>17</v>
      </c>
      <c r="G26" s="33">
        <f>G25/12</f>
        <v>150000</v>
      </c>
      <c r="H26" s="32" t="s">
        <v>48</v>
      </c>
      <c r="I26" s="2"/>
    </row>
    <row r="27" spans="2:15" x14ac:dyDescent="0.4">
      <c r="B27" s="2"/>
      <c r="K27" s="35" t="s">
        <v>25</v>
      </c>
      <c r="L27" s="36"/>
      <c r="M27" s="36"/>
      <c r="N27" s="36"/>
    </row>
    <row r="28" spans="2:15" x14ac:dyDescent="0.4">
      <c r="K28" s="36" t="s">
        <v>47</v>
      </c>
      <c r="L28" s="36"/>
      <c r="M28" s="36"/>
      <c r="N28" s="36"/>
    </row>
    <row r="29" spans="2:15" x14ac:dyDescent="0.4">
      <c r="K29" s="36"/>
      <c r="L29" s="36"/>
      <c r="M29" s="36"/>
      <c r="N29" s="36"/>
    </row>
    <row r="30" spans="2:15" x14ac:dyDescent="0.4">
      <c r="K30" s="35" t="s">
        <v>19</v>
      </c>
      <c r="L30" s="36"/>
      <c r="M30" s="36"/>
      <c r="N30" s="36"/>
      <c r="O30" s="37" t="s">
        <v>20</v>
      </c>
    </row>
    <row r="31" spans="2:15" x14ac:dyDescent="0.4">
      <c r="K31" s="36" t="s">
        <v>18</v>
      </c>
      <c r="L31" s="36"/>
      <c r="M31" s="36"/>
      <c r="N31" s="36"/>
      <c r="O31" t="s">
        <v>21</v>
      </c>
    </row>
    <row r="32" spans="2:15" x14ac:dyDescent="0.4">
      <c r="K32" s="36"/>
      <c r="L32" s="36"/>
      <c r="M32" s="36"/>
      <c r="N32" s="36"/>
    </row>
    <row r="33" spans="11:14" x14ac:dyDescent="0.4">
      <c r="K33" s="35" t="s">
        <v>51</v>
      </c>
      <c r="L33" s="36"/>
      <c r="M33" s="36"/>
      <c r="N33" s="36"/>
    </row>
    <row r="34" spans="11:14" x14ac:dyDescent="0.4">
      <c r="K34" s="36" t="s">
        <v>26</v>
      </c>
      <c r="L34" s="36"/>
      <c r="M34" s="36"/>
      <c r="N34" s="36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AFD7-5ED1-4CC0-9C8D-33873BBD6C82}">
  <dimension ref="B1:D19"/>
  <sheetViews>
    <sheetView showGridLines="0" workbookViewId="0"/>
  </sheetViews>
  <sheetFormatPr defaultRowHeight="16.2" x14ac:dyDescent="0.4"/>
  <cols>
    <col min="2" max="2" width="18.21875" customWidth="1"/>
    <col min="3" max="3" width="11.5546875" bestFit="1" customWidth="1"/>
    <col min="4" max="4" width="11.6640625" customWidth="1"/>
    <col min="5" max="5" width="3.77734375" customWidth="1"/>
  </cols>
  <sheetData>
    <row r="1" spans="2:4" ht="16.8" thickBot="1" x14ac:dyDescent="0.45"/>
    <row r="2" spans="2:4" x14ac:dyDescent="0.4">
      <c r="B2" s="6" t="s">
        <v>53</v>
      </c>
      <c r="C2" s="28">
        <v>400000000</v>
      </c>
      <c r="D2" s="22"/>
    </row>
    <row r="3" spans="2:4" x14ac:dyDescent="0.4">
      <c r="B3" s="9"/>
      <c r="C3" s="12"/>
      <c r="D3" s="13"/>
    </row>
    <row r="4" spans="2:4" x14ac:dyDescent="0.4">
      <c r="B4" s="9"/>
      <c r="C4" s="29">
        <v>0.7</v>
      </c>
      <c r="D4" s="13"/>
    </row>
    <row r="5" spans="2:4" x14ac:dyDescent="0.4">
      <c r="B5" s="9" t="s">
        <v>29</v>
      </c>
      <c r="C5" s="12">
        <f>C2*C4</f>
        <v>280000000</v>
      </c>
      <c r="D5" s="13"/>
    </row>
    <row r="6" spans="2:4" x14ac:dyDescent="0.4">
      <c r="B6" s="9"/>
      <c r="C6" s="12"/>
      <c r="D6" s="13"/>
    </row>
    <row r="7" spans="2:4" x14ac:dyDescent="0.4">
      <c r="B7" s="9" t="s">
        <v>30</v>
      </c>
      <c r="C7" s="4">
        <v>1.4E-2</v>
      </c>
      <c r="D7" s="13" t="s">
        <v>31</v>
      </c>
    </row>
    <row r="8" spans="2:4" x14ac:dyDescent="0.4">
      <c r="B8" s="9" t="s">
        <v>32</v>
      </c>
      <c r="C8" s="12">
        <f>C5*C7</f>
        <v>3920000</v>
      </c>
      <c r="D8" s="13"/>
    </row>
    <row r="9" spans="2:4" x14ac:dyDescent="0.4">
      <c r="B9" s="9"/>
      <c r="D9" s="13"/>
    </row>
    <row r="10" spans="2:4" x14ac:dyDescent="0.4">
      <c r="B10" s="9" t="s">
        <v>27</v>
      </c>
      <c r="C10">
        <v>10</v>
      </c>
      <c r="D10" s="13"/>
    </row>
    <row r="11" spans="2:4" x14ac:dyDescent="0.4">
      <c r="B11" s="9" t="s">
        <v>33</v>
      </c>
      <c r="C11" s="12">
        <f>C8/C10</f>
        <v>392000</v>
      </c>
      <c r="D11" s="13" t="s">
        <v>34</v>
      </c>
    </row>
    <row r="12" spans="2:4" x14ac:dyDescent="0.4">
      <c r="B12" s="9" t="s">
        <v>33</v>
      </c>
      <c r="C12" s="12">
        <f>C11/12</f>
        <v>32666.666666666668</v>
      </c>
      <c r="D12" s="13" t="s">
        <v>38</v>
      </c>
    </row>
    <row r="13" spans="2:4" x14ac:dyDescent="0.4">
      <c r="B13" s="9"/>
      <c r="D13" s="13"/>
    </row>
    <row r="14" spans="2:4" x14ac:dyDescent="0.4">
      <c r="B14" s="30" t="s">
        <v>35</v>
      </c>
      <c r="C14" s="19">
        <v>4.4999999999999998E-2</v>
      </c>
      <c r="D14" s="13" t="s">
        <v>37</v>
      </c>
    </row>
    <row r="15" spans="2:4" ht="16.8" thickBot="1" x14ac:dyDescent="0.45">
      <c r="B15" s="9"/>
      <c r="D15" s="13"/>
    </row>
    <row r="16" spans="2:4" ht="16.8" thickBot="1" x14ac:dyDescent="0.45">
      <c r="B16" s="9" t="s">
        <v>36</v>
      </c>
      <c r="C16" s="27">
        <f>C12*C14</f>
        <v>1470</v>
      </c>
      <c r="D16" s="13"/>
    </row>
    <row r="17" spans="2:4" ht="16.8" thickBot="1" x14ac:dyDescent="0.45">
      <c r="B17" s="14"/>
      <c r="C17" s="16"/>
      <c r="D17" s="31"/>
    </row>
    <row r="19" spans="2:4" x14ac:dyDescent="0.4">
      <c r="B19" s="34" t="s">
        <v>50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D1C2-8882-42EC-8AFB-7228450C3C0E}">
  <dimension ref="B2"/>
  <sheetViews>
    <sheetView showGridLines="0" workbookViewId="0">
      <selection activeCell="A2" sqref="A2"/>
    </sheetView>
  </sheetViews>
  <sheetFormatPr defaultRowHeight="16.2" x14ac:dyDescent="0.4"/>
  <cols>
    <col min="2" max="2" width="46.6640625" customWidth="1"/>
  </cols>
  <sheetData>
    <row r="2" spans="2:2" x14ac:dyDescent="0.4">
      <c r="B2" s="34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試算</vt:lpstr>
      <vt:lpstr>固定資産税概算</vt:lpstr>
      <vt:lpstr>競合物件</vt:lpstr>
      <vt:lpstr>固定資産税概算!Print_Area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CPA-ota</dc:creator>
  <cp:lastModifiedBy>Masaaki Ota</cp:lastModifiedBy>
  <cp:lastPrinted>2024-09-30T14:45:27Z</cp:lastPrinted>
  <dcterms:created xsi:type="dcterms:W3CDTF">2024-09-29T02:26:18Z</dcterms:created>
  <dcterms:modified xsi:type="dcterms:W3CDTF">2025-07-21T14:36:07Z</dcterms:modified>
</cp:coreProperties>
</file>