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Fujiw\Downloads\"/>
    </mc:Choice>
  </mc:AlternateContent>
  <xr:revisionPtr revIDLastSave="0" documentId="13_ncr:1_{7443AEED-78B0-4979-AF24-A5005905E69F}" xr6:coauthVersionLast="47" xr6:coauthVersionMax="47" xr10:uidLastSave="{00000000-0000-0000-0000-000000000000}"/>
  <bookViews>
    <workbookView xWindow="-108" yWindow="-108" windowWidth="23256" windowHeight="13896" tabRatio="500" activeTab="1" xr2:uid="{00000000-000D-0000-FFFF-FFFF00000000}"/>
  </bookViews>
  <sheets>
    <sheet name="使い方" sheetId="1" r:id="rId1"/>
    <sheet name="計算シート" sheetId="2" r:id="rId2"/>
    <sheet name="補正率表" sheetId="3" r:id="rId3"/>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64" i="2" l="1"/>
  <c r="B63" i="2"/>
  <c r="B65" i="2" s="1"/>
  <c r="B58" i="2"/>
  <c r="B48" i="2"/>
  <c r="B33" i="2"/>
  <c r="B32" i="2"/>
  <c r="B28" i="2"/>
  <c r="B31" i="2" s="1"/>
  <c r="B29" i="2" l="1"/>
  <c r="B30" i="2"/>
  <c r="B40" i="2" s="1"/>
  <c r="B41" i="2" s="1"/>
  <c r="B37" i="2" l="1"/>
  <c r="B38" i="2"/>
  <c r="B36" i="2"/>
  <c r="B39" i="2" l="1"/>
  <c r="B42" i="2" s="1"/>
  <c r="B43" i="2" s="1"/>
  <c r="B51" i="2" s="1"/>
  <c r="B59" i="2" s="1"/>
  <c r="B66" i="2" l="1"/>
  <c r="B69" i="2" s="1"/>
</calcChain>
</file>

<file path=xl/sharedStrings.xml><?xml version="1.0" encoding="utf-8"?>
<sst xmlns="http://schemas.openxmlformats.org/spreadsheetml/2006/main" count="221" uniqueCount="172">
  <si>
    <t>使い方ガイド</t>
  </si>
  <si>
    <t>対象範囲</t>
  </si>
  <si>
    <t>宅地（自用地・借地権・貸宅地・貸家建付地・貸家建付借地権）の相続税評価。路線価方式と倍率方式の両方に対応。</t>
  </si>
  <si>
    <t>操作の流れ</t>
  </si>
  <si>
    <t>「計算シート」で青字セル（黄色背景）に該当する数値を入力するだけで、最終評価額が自動算出されます。</t>
  </si>
  <si>
    <r>
      <rPr>
        <b/>
        <sz val="11"/>
        <color rgb="FF000000"/>
        <rFont val="Noto Sans CJK SC"/>
        <family val="2"/>
      </rPr>
      <t>ステップ</t>
    </r>
    <r>
      <rPr>
        <b/>
        <sz val="11"/>
        <color rgb="FF000000"/>
        <rFont val="Yu Gothic"/>
        <family val="3"/>
        <charset val="128"/>
      </rPr>
      <t>1</t>
    </r>
  </si>
  <si>
    <t>①物件情報・②評価方式（路線価方式／倍率方式）を選択。</t>
  </si>
  <si>
    <r>
      <rPr>
        <b/>
        <sz val="11"/>
        <color rgb="FF000000"/>
        <rFont val="Noto Sans CJK SC"/>
        <family val="2"/>
      </rPr>
      <t>ステップ</t>
    </r>
    <r>
      <rPr>
        <b/>
        <sz val="11"/>
        <color rgb="FF000000"/>
        <rFont val="Yu Gothic"/>
        <family val="3"/>
        <charset val="128"/>
      </rPr>
      <t>2</t>
    </r>
  </si>
  <si>
    <t>③地積を入力。</t>
  </si>
  <si>
    <r>
      <rPr>
        <b/>
        <sz val="11"/>
        <color rgb="FF000000"/>
        <rFont val="Noto Sans CJK SC"/>
        <family val="2"/>
      </rPr>
      <t>ステップ</t>
    </r>
    <r>
      <rPr>
        <b/>
        <sz val="11"/>
        <color rgb="FF000000"/>
        <rFont val="Yu Gothic"/>
        <family val="3"/>
        <charset val="128"/>
      </rPr>
      <t>3-A</t>
    </r>
  </si>
  <si>
    <t>路線価方式の場合：④に正面・側方・二方の路線価、間口距離、奥行距離、地区区分、角地区分を入力。</t>
  </si>
  <si>
    <r>
      <rPr>
        <b/>
        <sz val="11"/>
        <color rgb="FF000000"/>
        <rFont val="Noto Sans CJK SC"/>
        <family val="2"/>
      </rPr>
      <t>ステップ</t>
    </r>
    <r>
      <rPr>
        <b/>
        <sz val="11"/>
        <color rgb="FF000000"/>
        <rFont val="Yu Gothic"/>
        <family val="3"/>
        <charset val="128"/>
      </rPr>
      <t>3-B</t>
    </r>
  </si>
  <si>
    <t>倍率方式の場合：⑥に固定資産税評価額と倍率を入力。</t>
  </si>
  <si>
    <r>
      <rPr>
        <b/>
        <sz val="11"/>
        <color rgb="FF000000"/>
        <rFont val="Noto Sans CJK SC"/>
        <family val="2"/>
      </rPr>
      <t>ステップ</t>
    </r>
    <r>
      <rPr>
        <b/>
        <sz val="11"/>
        <color rgb="FF000000"/>
        <rFont val="Yu Gothic"/>
        <family val="3"/>
        <charset val="128"/>
      </rPr>
      <t>4</t>
    </r>
  </si>
  <si>
    <t>⑤の補正率は地区区分・奥行・間口から自動計算。不整形地・規模格差は手入力（補正率表⑦を参照）。</t>
  </si>
  <si>
    <r>
      <rPr>
        <b/>
        <sz val="11"/>
        <color rgb="FF000000"/>
        <rFont val="Noto Sans CJK SC"/>
        <family val="2"/>
      </rPr>
      <t>ステップ</t>
    </r>
    <r>
      <rPr>
        <b/>
        <sz val="11"/>
        <color rgb="FF000000"/>
        <rFont val="Yu Gothic"/>
        <family val="3"/>
        <charset val="128"/>
      </rPr>
      <t>5</t>
    </r>
  </si>
  <si>
    <t>⑧で利用区分を選択。借地権割合・借家権割合・賃貸割合を入力。</t>
  </si>
  <si>
    <r>
      <rPr>
        <b/>
        <sz val="11"/>
        <color rgb="FF000000"/>
        <rFont val="Noto Sans CJK SC"/>
        <family val="2"/>
      </rPr>
      <t>ステップ</t>
    </r>
    <r>
      <rPr>
        <b/>
        <sz val="11"/>
        <color rgb="FF000000"/>
        <rFont val="Yu Gothic"/>
        <family val="3"/>
        <charset val="128"/>
      </rPr>
      <t>6</t>
    </r>
  </si>
  <si>
    <t>⑨で小規模宅地等の特例の適用区分を選択。</t>
  </si>
  <si>
    <r>
      <rPr>
        <b/>
        <sz val="11"/>
        <color rgb="FF000000"/>
        <rFont val="Noto Sans CJK SC"/>
        <family val="2"/>
      </rPr>
      <t>ステップ</t>
    </r>
    <r>
      <rPr>
        <b/>
        <sz val="11"/>
        <color rgb="FF000000"/>
        <rFont val="Yu Gothic"/>
        <family val="3"/>
        <charset val="128"/>
      </rPr>
      <t>7</t>
    </r>
  </si>
  <si>
    <t>⑩に最終相続税評価額が表示されます。</t>
  </si>
  <si>
    <t>色の凡例</t>
  </si>
  <si>
    <t>青字＝入力欄／黒字＝自動計算式／緑字＝他シート参照／黄背景＝入力セル／緑背景＝最終結果</t>
  </si>
  <si>
    <t>計算式の根拠</t>
  </si>
  <si>
    <r>
      <rPr>
        <sz val="11"/>
        <color rgb="FF000000"/>
        <rFont val="Noto Sans CJK SC"/>
        <family val="2"/>
      </rPr>
      <t xml:space="preserve">財産評価基本通達に基づく標準的な評価式を使用。各補正率は「補正率表」シートから </t>
    </r>
    <r>
      <rPr>
        <sz val="11"/>
        <color rgb="FF000000"/>
        <rFont val="Yu Gothic"/>
        <family val="3"/>
        <charset val="128"/>
      </rPr>
      <t xml:space="preserve">VLOOKUP / INDEX-MATCH </t>
    </r>
    <r>
      <rPr>
        <sz val="11"/>
        <color rgb="FF000000"/>
        <rFont val="Noto Sans CJK SC"/>
        <family val="2"/>
      </rPr>
      <t>で自動取得。</t>
    </r>
  </si>
  <si>
    <t>カスタマイズ</t>
  </si>
  <si>
    <t>補正率表の数値はセルの値を直接編集することで更新可能（最新の通達に応じて修正してください）。</t>
  </si>
  <si>
    <t>ご留意点</t>
  </si>
  <si>
    <t>本ツールは実務補助用です。複雑案件・特殊評価（地区区分混在地・無道路地・容積率異種地等）は別途個別判定が必要です。</t>
  </si>
  <si>
    <t>土地（宅地）相続税評価額 自動計算シート</t>
  </si>
  <si>
    <t>凡例：青字＝入力欄／黒字＝自動計算　／　各種補正率は「補正率表」シートを参照しています</t>
  </si>
  <si>
    <t>① 物件情報</t>
  </si>
  <si>
    <t>物件名・所在地</t>
  </si>
  <si>
    <t>登記地番</t>
  </si>
  <si>
    <t>評価対象者（被相続人）</t>
  </si>
  <si>
    <t>評価基準日</t>
  </si>
  <si>
    <t>② 評価方式の選択</t>
  </si>
  <si>
    <t>評価方式</t>
  </si>
  <si>
    <t>路線価方式</t>
  </si>
  <si>
    <t>← 「路線価方式」または「倍率方式」を選択</t>
  </si>
  <si>
    <t>③ 共通入力</t>
  </si>
  <si>
    <t>地積（㎡）</t>
  </si>
  <si>
    <t>← 登記簿または実測の地積</t>
  </si>
  <si>
    <t>④ 路線価方式 入力</t>
  </si>
  <si>
    <r>
      <rPr>
        <b/>
        <sz val="11"/>
        <color rgb="FF000000"/>
        <rFont val="Noto Sans CJK SC"/>
        <family val="2"/>
      </rPr>
      <t>正面路線価（円</t>
    </r>
    <r>
      <rPr>
        <b/>
        <sz val="11"/>
        <color rgb="FF000000"/>
        <rFont val="Yu Gothic"/>
        <family val="3"/>
        <charset val="128"/>
      </rPr>
      <t>/</t>
    </r>
    <r>
      <rPr>
        <b/>
        <sz val="11"/>
        <color rgb="FF000000"/>
        <rFont val="Noto Sans CJK SC"/>
        <family val="2"/>
      </rPr>
      <t>㎡）</t>
    </r>
  </si>
  <si>
    <t>← 路線価図から転記</t>
  </si>
  <si>
    <r>
      <rPr>
        <b/>
        <sz val="11"/>
        <color rgb="FF000000"/>
        <rFont val="Noto Sans CJK SC"/>
        <family val="2"/>
      </rPr>
      <t>側方路線価（円</t>
    </r>
    <r>
      <rPr>
        <b/>
        <sz val="11"/>
        <color rgb="FF000000"/>
        <rFont val="Yu Gothic"/>
        <family val="3"/>
        <charset val="128"/>
      </rPr>
      <t>/</t>
    </r>
    <r>
      <rPr>
        <b/>
        <sz val="11"/>
        <color rgb="FF000000"/>
        <rFont val="Noto Sans CJK SC"/>
        <family val="2"/>
      </rPr>
      <t>㎡）</t>
    </r>
  </si>
  <si>
    <r>
      <rPr>
        <i/>
        <sz val="9"/>
        <color rgb="FF595959"/>
        <rFont val="Noto Sans CJK SC"/>
        <family val="2"/>
      </rPr>
      <t>← 角地の場合のみ。なければ</t>
    </r>
    <r>
      <rPr>
        <i/>
        <sz val="9"/>
        <color rgb="FF595959"/>
        <rFont val="Yu Gothic"/>
        <family val="3"/>
        <charset val="128"/>
      </rPr>
      <t>0</t>
    </r>
  </si>
  <si>
    <r>
      <rPr>
        <b/>
        <sz val="11"/>
        <color rgb="FF000000"/>
        <rFont val="Noto Sans CJK SC"/>
        <family val="2"/>
      </rPr>
      <t>二方路線価（円</t>
    </r>
    <r>
      <rPr>
        <b/>
        <sz val="11"/>
        <color rgb="FF000000"/>
        <rFont val="Yu Gothic"/>
        <family val="3"/>
        <charset val="128"/>
      </rPr>
      <t>/</t>
    </r>
    <r>
      <rPr>
        <b/>
        <sz val="11"/>
        <color rgb="FF000000"/>
        <rFont val="Noto Sans CJK SC"/>
        <family val="2"/>
      </rPr>
      <t>㎡）</t>
    </r>
  </si>
  <si>
    <r>
      <rPr>
        <i/>
        <sz val="9"/>
        <color rgb="FF595959"/>
        <rFont val="Noto Sans CJK SC"/>
        <family val="2"/>
      </rPr>
      <t>← 二方路線の場合のみ。なければ</t>
    </r>
    <r>
      <rPr>
        <i/>
        <sz val="9"/>
        <color rgb="FF595959"/>
        <rFont val="Yu Gothic"/>
        <family val="3"/>
        <charset val="128"/>
      </rPr>
      <t>0</t>
    </r>
  </si>
  <si>
    <r>
      <rPr>
        <b/>
        <sz val="11"/>
        <color rgb="FF000000"/>
        <rFont val="Noto Sans CJK SC"/>
        <family val="2"/>
      </rPr>
      <t>間口距離（</t>
    </r>
    <r>
      <rPr>
        <b/>
        <sz val="11"/>
        <color rgb="FF000000"/>
        <rFont val="Yu Gothic"/>
        <family val="3"/>
        <charset val="128"/>
      </rPr>
      <t>m</t>
    </r>
    <r>
      <rPr>
        <b/>
        <sz val="11"/>
        <color rgb="FF000000"/>
        <rFont val="Noto Sans CJK SC"/>
        <family val="2"/>
      </rPr>
      <t>）</t>
    </r>
  </si>
  <si>
    <t>← 道路に接する長さ</t>
  </si>
  <si>
    <r>
      <rPr>
        <b/>
        <sz val="11"/>
        <color rgb="FF000000"/>
        <rFont val="Noto Sans CJK SC"/>
        <family val="2"/>
      </rPr>
      <t>奥行距離（</t>
    </r>
    <r>
      <rPr>
        <b/>
        <sz val="11"/>
        <color rgb="FF000000"/>
        <rFont val="Yu Gothic"/>
        <family val="3"/>
        <charset val="128"/>
      </rPr>
      <t>m</t>
    </r>
    <r>
      <rPr>
        <b/>
        <sz val="11"/>
        <color rgb="FF000000"/>
        <rFont val="Noto Sans CJK SC"/>
        <family val="2"/>
      </rPr>
      <t>）</t>
    </r>
  </si>
  <si>
    <t>← 想定整形地の奥行</t>
  </si>
  <si>
    <t>地区区分</t>
  </si>
  <si>
    <t>普通住宅地区</t>
  </si>
  <si>
    <t>← 路線価図の地区区分（標示記号）から選択</t>
  </si>
  <si>
    <t>角地区分</t>
  </si>
  <si>
    <t>角地</t>
  </si>
  <si>
    <t>← 側方路線価がある場合に選択</t>
  </si>
  <si>
    <t>不整形地補正率</t>
  </si>
  <si>
    <r>
      <rPr>
        <i/>
        <sz val="9"/>
        <color rgb="FF595959"/>
        <rFont val="Noto Sans CJK SC"/>
        <family val="2"/>
      </rPr>
      <t>← 整形地は</t>
    </r>
    <r>
      <rPr>
        <i/>
        <sz val="9"/>
        <color rgb="FF595959"/>
        <rFont val="Yu Gothic"/>
        <family val="3"/>
        <charset val="128"/>
      </rPr>
      <t>1.00</t>
    </r>
    <r>
      <rPr>
        <i/>
        <sz val="9"/>
        <color rgb="FF595959"/>
        <rFont val="Noto Sans CJK SC"/>
        <family val="2"/>
      </rPr>
      <t>。不整形地は補正率表⑦を参照し手入力</t>
    </r>
  </si>
  <si>
    <t>規模格差補正率</t>
  </si>
  <si>
    <r>
      <rPr>
        <i/>
        <sz val="9"/>
        <color rgb="FF595959"/>
        <rFont val="Noto Sans CJK SC"/>
        <family val="2"/>
      </rPr>
      <t>← 地積規模の大きな宅地に該当する場合のみ。通常は</t>
    </r>
    <r>
      <rPr>
        <i/>
        <sz val="9"/>
        <color rgb="FF595959"/>
        <rFont val="Yu Gothic"/>
        <family val="3"/>
        <charset val="128"/>
      </rPr>
      <t>1.00</t>
    </r>
  </si>
  <si>
    <t>⑤ 路線価方式 自動計算</t>
  </si>
  <si>
    <t>地区区分の列番号（参照用）</t>
  </si>
  <si>
    <t>補正率表⑧地区区分マスタから自動取得</t>
  </si>
  <si>
    <t>奥行価格補正率（正面路線）</t>
  </si>
  <si>
    <t>奥行距離・地区区分から自動取得</t>
  </si>
  <si>
    <t>間口狭小補正率</t>
  </si>
  <si>
    <r>
      <rPr>
        <i/>
        <sz val="9"/>
        <color rgb="FF595959"/>
        <rFont val="Noto Sans CJK SC"/>
        <family val="2"/>
      </rPr>
      <t>間口距離・地区区分から自動取得（</t>
    </r>
    <r>
      <rPr>
        <i/>
        <sz val="9"/>
        <color rgb="FF595959"/>
        <rFont val="Yu Gothic"/>
        <family val="3"/>
        <charset val="128"/>
      </rPr>
      <t>"-"</t>
    </r>
    <r>
      <rPr>
        <i/>
        <sz val="9"/>
        <color rgb="FF595959"/>
        <rFont val="Noto Sans CJK SC"/>
        <family val="2"/>
      </rPr>
      <t>の場合は</t>
    </r>
    <r>
      <rPr>
        <i/>
        <sz val="9"/>
        <color rgb="FF595959"/>
        <rFont val="Yu Gothic"/>
        <family val="3"/>
        <charset val="128"/>
      </rPr>
      <t>1.00</t>
    </r>
    <r>
      <rPr>
        <i/>
        <sz val="9"/>
        <color rgb="FF595959"/>
        <rFont val="Noto Sans CJK SC"/>
        <family val="2"/>
      </rPr>
      <t>）</t>
    </r>
  </si>
  <si>
    <t>奥行長大補正率</t>
  </si>
  <si>
    <r>
      <rPr>
        <i/>
        <sz val="9"/>
        <color rgb="FF595959"/>
        <rFont val="Noto Sans CJK SC"/>
        <family val="2"/>
      </rPr>
      <t>奥行</t>
    </r>
    <r>
      <rPr>
        <i/>
        <sz val="9"/>
        <color rgb="FF595959"/>
        <rFont val="Yu Gothic"/>
        <family val="3"/>
        <charset val="128"/>
      </rPr>
      <t>÷</t>
    </r>
    <r>
      <rPr>
        <i/>
        <sz val="9"/>
        <color rgb="FF595959"/>
        <rFont val="Noto Sans CJK SC"/>
        <family val="2"/>
      </rPr>
      <t>間口の比率から自動取得</t>
    </r>
  </si>
  <si>
    <t>側方路線影響加算率</t>
  </si>
  <si>
    <t>角地・準角地・地区区分から自動取得</t>
  </si>
  <si>
    <t>二方路線影響加算率</t>
  </si>
  <si>
    <t>二方路線価がある場合のみ自動取得</t>
  </si>
  <si>
    <t>【計算過程】</t>
  </si>
  <si>
    <r>
      <rPr>
        <sz val="11"/>
        <color rgb="FF000000"/>
        <rFont val="Yu Gothic"/>
        <family val="3"/>
        <charset val="128"/>
      </rPr>
      <t xml:space="preserve">(a) </t>
    </r>
    <r>
      <rPr>
        <sz val="11"/>
        <color rgb="FF000000"/>
        <rFont val="Noto Sans CJK SC"/>
        <family val="2"/>
      </rPr>
      <t>正面路線価</t>
    </r>
    <r>
      <rPr>
        <sz val="11"/>
        <color rgb="FF000000"/>
        <rFont val="Yu Gothic"/>
        <family val="3"/>
        <charset val="128"/>
      </rPr>
      <t>×</t>
    </r>
    <r>
      <rPr>
        <sz val="11"/>
        <color rgb="FF000000"/>
        <rFont val="Noto Sans CJK SC"/>
        <family val="2"/>
      </rPr>
      <t>奥行価格補正率</t>
    </r>
  </si>
  <si>
    <r>
      <rPr>
        <sz val="11"/>
        <color rgb="FF000000"/>
        <rFont val="Yu Gothic"/>
        <family val="3"/>
        <charset val="128"/>
      </rPr>
      <t xml:space="preserve">(b) </t>
    </r>
    <r>
      <rPr>
        <sz val="11"/>
        <color rgb="FF000000"/>
        <rFont val="Noto Sans CJK SC"/>
        <family val="2"/>
      </rPr>
      <t>側方路線価</t>
    </r>
    <r>
      <rPr>
        <sz val="11"/>
        <color rgb="FF000000"/>
        <rFont val="Yu Gothic"/>
        <family val="3"/>
        <charset val="128"/>
      </rPr>
      <t>×</t>
    </r>
    <r>
      <rPr>
        <sz val="11"/>
        <color rgb="FF000000"/>
        <rFont val="Noto Sans CJK SC"/>
        <family val="2"/>
      </rPr>
      <t>奥行価格補正率</t>
    </r>
    <r>
      <rPr>
        <sz val="11"/>
        <color rgb="FF000000"/>
        <rFont val="Yu Gothic"/>
        <family val="3"/>
        <charset val="128"/>
      </rPr>
      <t>×</t>
    </r>
    <r>
      <rPr>
        <sz val="11"/>
        <color rgb="FF000000"/>
        <rFont val="Noto Sans CJK SC"/>
        <family val="2"/>
      </rPr>
      <t>側方加算率</t>
    </r>
  </si>
  <si>
    <r>
      <rPr>
        <sz val="11"/>
        <color rgb="FF000000"/>
        <rFont val="Yu Gothic"/>
        <family val="3"/>
        <charset val="128"/>
      </rPr>
      <t xml:space="preserve">(c) </t>
    </r>
    <r>
      <rPr>
        <sz val="11"/>
        <color rgb="FF000000"/>
        <rFont val="Noto Sans CJK SC"/>
        <family val="2"/>
      </rPr>
      <t>二方路線価</t>
    </r>
    <r>
      <rPr>
        <sz val="11"/>
        <color rgb="FF000000"/>
        <rFont val="Yu Gothic"/>
        <family val="3"/>
        <charset val="128"/>
      </rPr>
      <t>×</t>
    </r>
    <r>
      <rPr>
        <sz val="11"/>
        <color rgb="FF000000"/>
        <rFont val="Noto Sans CJK SC"/>
        <family val="2"/>
      </rPr>
      <t>奥行価格補正率</t>
    </r>
    <r>
      <rPr>
        <sz val="11"/>
        <color rgb="FF000000"/>
        <rFont val="Yu Gothic"/>
        <family val="3"/>
        <charset val="128"/>
      </rPr>
      <t>×</t>
    </r>
    <r>
      <rPr>
        <sz val="11"/>
        <color rgb="FF000000"/>
        <rFont val="Noto Sans CJK SC"/>
        <family val="2"/>
      </rPr>
      <t>二方加算率</t>
    </r>
  </si>
  <si>
    <r>
      <rPr>
        <b/>
        <sz val="11"/>
        <color rgb="FF000000"/>
        <rFont val="Yu Gothic"/>
        <family val="3"/>
        <charset val="128"/>
      </rPr>
      <t xml:space="preserve">(d) </t>
    </r>
    <r>
      <rPr>
        <b/>
        <sz val="11"/>
        <color rgb="FF000000"/>
        <rFont val="Noto Sans CJK SC"/>
        <family val="2"/>
      </rPr>
      <t>加算後の</t>
    </r>
    <r>
      <rPr>
        <b/>
        <sz val="11"/>
        <color rgb="FF000000"/>
        <rFont val="Yu Gothic"/>
        <family val="3"/>
        <charset val="128"/>
      </rPr>
      <t>1</t>
    </r>
    <r>
      <rPr>
        <b/>
        <sz val="11"/>
        <color rgb="FF000000"/>
        <rFont val="Noto Sans CJK SC"/>
        <family val="2"/>
      </rPr>
      <t>㎡単価＝</t>
    </r>
    <r>
      <rPr>
        <b/>
        <sz val="11"/>
        <color rgb="FF000000"/>
        <rFont val="Yu Gothic"/>
        <family val="3"/>
        <charset val="128"/>
      </rPr>
      <t>(a)</t>
    </r>
    <r>
      <rPr>
        <b/>
        <sz val="11"/>
        <color rgb="FF000000"/>
        <rFont val="Noto Sans CJK SC"/>
        <family val="2"/>
      </rPr>
      <t>＋</t>
    </r>
    <r>
      <rPr>
        <b/>
        <sz val="11"/>
        <color rgb="FF000000"/>
        <rFont val="Yu Gothic"/>
        <family val="3"/>
        <charset val="128"/>
      </rPr>
      <t>(b)</t>
    </r>
    <r>
      <rPr>
        <b/>
        <sz val="11"/>
        <color rgb="FF000000"/>
        <rFont val="Noto Sans CJK SC"/>
        <family val="2"/>
      </rPr>
      <t>＋</t>
    </r>
    <r>
      <rPr>
        <b/>
        <sz val="11"/>
        <color rgb="FF000000"/>
        <rFont val="Yu Gothic"/>
        <family val="3"/>
        <charset val="128"/>
      </rPr>
      <t>(c)</t>
    </r>
  </si>
  <si>
    <r>
      <rPr>
        <sz val="11"/>
        <color rgb="FF000000"/>
        <rFont val="Yu Gothic"/>
        <family val="3"/>
        <charset val="128"/>
      </rPr>
      <t xml:space="preserve">(e) </t>
    </r>
    <r>
      <rPr>
        <sz val="11"/>
        <color rgb="FF000000"/>
        <rFont val="Noto Sans CJK SC"/>
        <family val="2"/>
      </rPr>
      <t>間口狭小補正率</t>
    </r>
    <r>
      <rPr>
        <sz val="11"/>
        <color rgb="FF000000"/>
        <rFont val="Yu Gothic"/>
        <family val="3"/>
        <charset val="128"/>
      </rPr>
      <t>×</t>
    </r>
    <r>
      <rPr>
        <sz val="11"/>
        <color rgb="FF000000"/>
        <rFont val="Noto Sans CJK SC"/>
        <family val="2"/>
      </rPr>
      <t>奥行長大補正率</t>
    </r>
  </si>
  <si>
    <r>
      <rPr>
        <sz val="11"/>
        <color rgb="FF000000"/>
        <rFont val="Yu Gothic"/>
        <family val="3"/>
        <charset val="128"/>
      </rPr>
      <t xml:space="preserve">(f) </t>
    </r>
    <r>
      <rPr>
        <sz val="11"/>
        <color rgb="FF000000"/>
        <rFont val="Noto Sans CJK SC"/>
        <family val="2"/>
      </rPr>
      <t>不整形地補正率と</t>
    </r>
    <r>
      <rPr>
        <sz val="11"/>
        <color rgb="FF000000"/>
        <rFont val="Yu Gothic"/>
        <family val="3"/>
        <charset val="128"/>
      </rPr>
      <t>(e)</t>
    </r>
    <r>
      <rPr>
        <sz val="11"/>
        <color rgb="FF000000"/>
        <rFont val="Noto Sans CJK SC"/>
        <family val="2"/>
      </rPr>
      <t>の小さい方（下限</t>
    </r>
    <r>
      <rPr>
        <sz val="11"/>
        <color rgb="FF000000"/>
        <rFont val="Yu Gothic"/>
        <family val="3"/>
        <charset val="128"/>
      </rPr>
      <t>0.60</t>
    </r>
    <r>
      <rPr>
        <sz val="11"/>
        <color rgb="FF000000"/>
        <rFont val="Noto Sans CJK SC"/>
        <family val="2"/>
      </rPr>
      <t>）</t>
    </r>
  </si>
  <si>
    <r>
      <rPr>
        <b/>
        <sz val="11"/>
        <color rgb="FF000000"/>
        <rFont val="Yu Gothic"/>
        <family val="3"/>
        <charset val="128"/>
      </rPr>
      <t xml:space="preserve">(g) </t>
    </r>
    <r>
      <rPr>
        <b/>
        <sz val="11"/>
        <color rgb="FF000000"/>
        <rFont val="Noto Sans CJK SC"/>
        <family val="2"/>
      </rPr>
      <t>補正後の</t>
    </r>
    <r>
      <rPr>
        <b/>
        <sz val="11"/>
        <color rgb="FF000000"/>
        <rFont val="Yu Gothic"/>
        <family val="3"/>
        <charset val="128"/>
      </rPr>
      <t>1</t>
    </r>
    <r>
      <rPr>
        <b/>
        <sz val="11"/>
        <color rgb="FF000000"/>
        <rFont val="Noto Sans CJK SC"/>
        <family val="2"/>
      </rPr>
      <t>㎡単価＝</t>
    </r>
    <r>
      <rPr>
        <b/>
        <sz val="11"/>
        <color rgb="FF000000"/>
        <rFont val="Yu Gothic"/>
        <family val="3"/>
        <charset val="128"/>
      </rPr>
      <t>(d)×(f)×</t>
    </r>
    <r>
      <rPr>
        <b/>
        <sz val="11"/>
        <color rgb="FF000000"/>
        <rFont val="Noto Sans CJK SC"/>
        <family val="2"/>
      </rPr>
      <t>規模格差補正率</t>
    </r>
  </si>
  <si>
    <t>路線価方式による自用地評価額（円）</t>
  </si>
  <si>
    <t>⑥ 倍率方式 入力・計算</t>
  </si>
  <si>
    <t>固定資産税評価額（円）</t>
  </si>
  <si>
    <t>← 固定資産税課税明細書から転記</t>
  </si>
  <si>
    <t>評価倍率</t>
  </si>
  <si>
    <t>← 国税庁「評価倍率表」から転記</t>
  </si>
  <si>
    <t>倍率方式による自用地評価額（円）</t>
  </si>
  <si>
    <t>⑦ 採用される自用地評価額（評価方式に応じて自動選択）</t>
  </si>
  <si>
    <t>自用地評価額（円）</t>
  </si>
  <si>
    <t>⑧ 利用区分による評価額の調整</t>
  </si>
  <si>
    <t>利用区分</t>
  </si>
  <si>
    <t>自用地</t>
  </si>
  <si>
    <t>← 該当する利用区分を選択</t>
  </si>
  <si>
    <t>借地権割合</t>
  </si>
  <si>
    <r>
      <rPr>
        <i/>
        <sz val="9"/>
        <color rgb="FF595959"/>
        <rFont val="Yu Gothic"/>
        <family val="3"/>
        <charset val="128"/>
      </rPr>
      <t>← A:90%/B:80%/C:70%/D:60%/E:50%/F:40%/G:30%</t>
    </r>
    <r>
      <rPr>
        <i/>
        <sz val="9"/>
        <color rgb="FF595959"/>
        <rFont val="Noto Sans CJK SC"/>
        <family val="2"/>
      </rPr>
      <t>（路線価図記号）</t>
    </r>
  </si>
  <si>
    <t>借家権割合</t>
  </si>
  <si>
    <r>
      <rPr>
        <i/>
        <sz val="9"/>
        <color rgb="FF595959"/>
        <rFont val="Noto Sans CJK SC"/>
        <family val="2"/>
      </rPr>
      <t>← 全国一律</t>
    </r>
    <r>
      <rPr>
        <i/>
        <sz val="9"/>
        <color rgb="FF595959"/>
        <rFont val="Yu Gothic"/>
        <family val="3"/>
        <charset val="128"/>
      </rPr>
      <t>30%</t>
    </r>
  </si>
  <si>
    <t>賃貸割合</t>
  </si>
  <si>
    <r>
      <rPr>
        <i/>
        <sz val="9"/>
        <color rgb="FF595959"/>
        <rFont val="Noto Sans CJK SC"/>
        <family val="2"/>
      </rPr>
      <t>← 貸家建付地の場合：賃貸床面積</t>
    </r>
    <r>
      <rPr>
        <i/>
        <sz val="9"/>
        <color rgb="FF595959"/>
        <rFont val="Yu Gothic"/>
        <family val="3"/>
        <charset val="128"/>
      </rPr>
      <t>÷</t>
    </r>
    <r>
      <rPr>
        <i/>
        <sz val="9"/>
        <color rgb="FF595959"/>
        <rFont val="Noto Sans CJK SC"/>
        <family val="2"/>
      </rPr>
      <t>各独立部分の床面積合計</t>
    </r>
  </si>
  <si>
    <t>利用区分による評価倍率</t>
  </si>
  <si>
    <r>
      <rPr>
        <i/>
        <sz val="9"/>
        <color rgb="FF595959"/>
        <rFont val="Noto Sans CJK SC"/>
        <family val="2"/>
      </rPr>
      <t>自用地</t>
    </r>
    <r>
      <rPr>
        <i/>
        <sz val="9"/>
        <color rgb="FF595959"/>
        <rFont val="Yu Gothic"/>
        <family val="3"/>
        <charset val="128"/>
      </rPr>
      <t xml:space="preserve">=1 / </t>
    </r>
    <r>
      <rPr>
        <i/>
        <sz val="9"/>
        <color rgb="FF595959"/>
        <rFont val="Noto Sans CJK SC"/>
        <family val="2"/>
      </rPr>
      <t>借地権</t>
    </r>
    <r>
      <rPr>
        <i/>
        <sz val="9"/>
        <color rgb="FF595959"/>
        <rFont val="Yu Gothic"/>
        <family val="3"/>
        <charset val="128"/>
      </rPr>
      <t>=</t>
    </r>
    <r>
      <rPr>
        <i/>
        <sz val="9"/>
        <color rgb="FF595959"/>
        <rFont val="Noto Sans CJK SC"/>
        <family val="2"/>
      </rPr>
      <t xml:space="preserve">借地権割合 </t>
    </r>
    <r>
      <rPr>
        <i/>
        <sz val="9"/>
        <color rgb="FF595959"/>
        <rFont val="Yu Gothic"/>
        <family val="3"/>
        <charset val="128"/>
      </rPr>
      <t xml:space="preserve">/ </t>
    </r>
    <r>
      <rPr>
        <i/>
        <sz val="9"/>
        <color rgb="FF595959"/>
        <rFont val="Noto Sans CJK SC"/>
        <family val="2"/>
      </rPr>
      <t>貸宅地</t>
    </r>
    <r>
      <rPr>
        <i/>
        <sz val="9"/>
        <color rgb="FF595959"/>
        <rFont val="Yu Gothic"/>
        <family val="3"/>
        <charset val="128"/>
      </rPr>
      <t>=1−</t>
    </r>
    <r>
      <rPr>
        <i/>
        <sz val="9"/>
        <color rgb="FF595959"/>
        <rFont val="Noto Sans CJK SC"/>
        <family val="2"/>
      </rPr>
      <t xml:space="preserve">借地権割合 </t>
    </r>
    <r>
      <rPr>
        <i/>
        <sz val="9"/>
        <color rgb="FF595959"/>
        <rFont val="Yu Gothic"/>
        <family val="3"/>
        <charset val="128"/>
      </rPr>
      <t xml:space="preserve">/ </t>
    </r>
    <r>
      <rPr>
        <i/>
        <sz val="9"/>
        <color rgb="FF595959"/>
        <rFont val="Noto Sans CJK SC"/>
        <family val="2"/>
      </rPr>
      <t>貸家建付地</t>
    </r>
    <r>
      <rPr>
        <i/>
        <sz val="9"/>
        <color rgb="FF595959"/>
        <rFont val="Yu Gothic"/>
        <family val="3"/>
        <charset val="128"/>
      </rPr>
      <t>=1−</t>
    </r>
    <r>
      <rPr>
        <i/>
        <sz val="9"/>
        <color rgb="FF595959"/>
        <rFont val="Noto Sans CJK SC"/>
        <family val="2"/>
      </rPr>
      <t>借地権割合</t>
    </r>
    <r>
      <rPr>
        <i/>
        <sz val="9"/>
        <color rgb="FF595959"/>
        <rFont val="Yu Gothic"/>
        <family val="3"/>
        <charset val="128"/>
      </rPr>
      <t>×</t>
    </r>
    <r>
      <rPr>
        <i/>
        <sz val="9"/>
        <color rgb="FF595959"/>
        <rFont val="Noto Sans CJK SC"/>
        <family val="2"/>
      </rPr>
      <t>借家権割合</t>
    </r>
    <r>
      <rPr>
        <i/>
        <sz val="9"/>
        <color rgb="FF595959"/>
        <rFont val="Yu Gothic"/>
        <family val="3"/>
        <charset val="128"/>
      </rPr>
      <t>×</t>
    </r>
    <r>
      <rPr>
        <i/>
        <sz val="9"/>
        <color rgb="FF595959"/>
        <rFont val="Noto Sans CJK SC"/>
        <family val="2"/>
      </rPr>
      <t>賃貸割合</t>
    </r>
  </si>
  <si>
    <t>利用区分反映後の評価額（円）</t>
  </si>
  <si>
    <t>⑨ 小規模宅地等の特例（適用する場合）</t>
  </si>
  <si>
    <t>適用区分</t>
  </si>
  <si>
    <t>適用なし</t>
  </si>
  <si>
    <t>← 適用区分を選択（複数併用は本ツールでは個別計算が必要）</t>
  </si>
  <si>
    <t>限度面積（㎡）</t>
  </si>
  <si>
    <r>
      <rPr>
        <i/>
        <sz val="9"/>
        <color rgb="FF595959"/>
        <rFont val="Noto Sans CJK SC"/>
        <family val="2"/>
      </rPr>
      <t>居住用</t>
    </r>
    <r>
      <rPr>
        <i/>
        <sz val="9"/>
        <color rgb="FF595959"/>
        <rFont val="Yu Gothic"/>
        <family val="3"/>
        <charset val="128"/>
      </rPr>
      <t>330</t>
    </r>
    <r>
      <rPr>
        <i/>
        <sz val="9"/>
        <color rgb="FF595959"/>
        <rFont val="Noto Sans CJK SC"/>
        <family val="2"/>
      </rPr>
      <t xml:space="preserve">㎡ </t>
    </r>
    <r>
      <rPr>
        <i/>
        <sz val="9"/>
        <color rgb="FF595959"/>
        <rFont val="Yu Gothic"/>
        <family val="3"/>
        <charset val="128"/>
      </rPr>
      <t xml:space="preserve">/ </t>
    </r>
    <r>
      <rPr>
        <i/>
        <sz val="9"/>
        <color rgb="FF595959"/>
        <rFont val="Noto Sans CJK SC"/>
        <family val="2"/>
      </rPr>
      <t>事業用</t>
    </r>
    <r>
      <rPr>
        <i/>
        <sz val="9"/>
        <color rgb="FF595959"/>
        <rFont val="Yu Gothic"/>
        <family val="3"/>
        <charset val="128"/>
      </rPr>
      <t>400</t>
    </r>
    <r>
      <rPr>
        <i/>
        <sz val="9"/>
        <color rgb="FF595959"/>
        <rFont val="Noto Sans CJK SC"/>
        <family val="2"/>
      </rPr>
      <t xml:space="preserve">㎡ </t>
    </r>
    <r>
      <rPr>
        <i/>
        <sz val="9"/>
        <color rgb="FF595959"/>
        <rFont val="Yu Gothic"/>
        <family val="3"/>
        <charset val="128"/>
      </rPr>
      <t xml:space="preserve">/ </t>
    </r>
    <r>
      <rPr>
        <i/>
        <sz val="9"/>
        <color rgb="FF595959"/>
        <rFont val="Noto Sans CJK SC"/>
        <family val="2"/>
      </rPr>
      <t>貸付事業用</t>
    </r>
    <r>
      <rPr>
        <i/>
        <sz val="9"/>
        <color rgb="FF595959"/>
        <rFont val="Yu Gothic"/>
        <family val="3"/>
        <charset val="128"/>
      </rPr>
      <t>200</t>
    </r>
    <r>
      <rPr>
        <i/>
        <sz val="9"/>
        <color rgb="FF595959"/>
        <rFont val="Noto Sans CJK SC"/>
        <family val="2"/>
      </rPr>
      <t>㎡</t>
    </r>
  </si>
  <si>
    <t>減額割合</t>
  </si>
  <si>
    <r>
      <rPr>
        <i/>
        <sz val="9"/>
        <color rgb="FF595959"/>
        <rFont val="Noto Sans CJK SC"/>
        <family val="2"/>
      </rPr>
      <t>居住用・事業用</t>
    </r>
    <r>
      <rPr>
        <i/>
        <sz val="9"/>
        <color rgb="FF595959"/>
        <rFont val="Yu Gothic"/>
        <family val="3"/>
        <charset val="128"/>
      </rPr>
      <t xml:space="preserve">80% / </t>
    </r>
    <r>
      <rPr>
        <i/>
        <sz val="9"/>
        <color rgb="FF595959"/>
        <rFont val="Noto Sans CJK SC"/>
        <family val="2"/>
      </rPr>
      <t>貸付事業用</t>
    </r>
    <r>
      <rPr>
        <i/>
        <sz val="9"/>
        <color rgb="FF595959"/>
        <rFont val="Yu Gothic"/>
        <family val="3"/>
        <charset val="128"/>
      </rPr>
      <t>50%</t>
    </r>
  </si>
  <si>
    <t>特例の適用面積（㎡）</t>
  </si>
  <si>
    <t>地積と限度面積の小さい方</t>
  </si>
  <si>
    <t>減額金額（円）</t>
  </si>
  <si>
    <r>
      <rPr>
        <i/>
        <sz val="9"/>
        <color rgb="FF595959"/>
        <rFont val="Noto Sans CJK SC"/>
        <family val="2"/>
      </rPr>
      <t>利用区分後評価額</t>
    </r>
    <r>
      <rPr>
        <i/>
        <sz val="9"/>
        <color rgb="FF595959"/>
        <rFont val="Yu Gothic"/>
        <family val="3"/>
        <charset val="128"/>
      </rPr>
      <t>×(</t>
    </r>
    <r>
      <rPr>
        <i/>
        <sz val="9"/>
        <color rgb="FF595959"/>
        <rFont val="Noto Sans CJK SC"/>
        <family val="2"/>
      </rPr>
      <t>適用面積</t>
    </r>
    <r>
      <rPr>
        <i/>
        <sz val="9"/>
        <color rgb="FF595959"/>
        <rFont val="Yu Gothic"/>
        <family val="3"/>
        <charset val="128"/>
      </rPr>
      <t>/</t>
    </r>
    <r>
      <rPr>
        <i/>
        <sz val="9"/>
        <color rgb="FF595959"/>
        <rFont val="Noto Sans CJK SC"/>
        <family val="2"/>
      </rPr>
      <t>地積</t>
    </r>
    <r>
      <rPr>
        <i/>
        <sz val="9"/>
        <color rgb="FF595959"/>
        <rFont val="Yu Gothic"/>
        <family val="3"/>
        <charset val="128"/>
      </rPr>
      <t>)×</t>
    </r>
    <r>
      <rPr>
        <i/>
        <sz val="9"/>
        <color rgb="FF595959"/>
        <rFont val="Noto Sans CJK SC"/>
        <family val="2"/>
      </rPr>
      <t>減額割合</t>
    </r>
  </si>
  <si>
    <t>⑩ 最終相続税評価額</t>
  </si>
  <si>
    <t>相続税評価額（円）</t>
  </si>
  <si>
    <t>＝利用区分後評価額−小規模宅地等減額金額</t>
  </si>
  <si>
    <t>【ご留意事項】</t>
  </si>
  <si>
    <t>・本ツールは標準的な評価ロジックを実装した補助ツールです。実務での申告には、現地確認・図面確認・最新の補正率表での再検証が必要です。</t>
  </si>
  <si>
    <r>
      <rPr>
        <sz val="9"/>
        <color rgb="FF595959"/>
        <rFont val="Noto Sans CJK SC"/>
        <family val="2"/>
      </rPr>
      <t>・不整形地補正率は「補正率表」⑦を参照し、地区区分・地積区分・かげ地割合に応じた値を手入力してください（地積区分</t>
    </r>
    <r>
      <rPr>
        <sz val="9"/>
        <color rgb="FF595959"/>
        <rFont val="Yu Gothic"/>
        <family val="3"/>
        <charset val="128"/>
      </rPr>
      <t>B</t>
    </r>
    <r>
      <rPr>
        <sz val="9"/>
        <color rgb="FF595959"/>
        <rFont val="Noto Sans CJK SC"/>
        <family val="2"/>
      </rPr>
      <t>・</t>
    </r>
    <r>
      <rPr>
        <sz val="9"/>
        <color rgb="FF595959"/>
        <rFont val="Yu Gothic"/>
        <family val="3"/>
        <charset val="128"/>
      </rPr>
      <t>C</t>
    </r>
    <r>
      <rPr>
        <sz val="9"/>
        <color rgb="FF595959"/>
        <rFont val="Noto Sans CJK SC"/>
        <family val="2"/>
      </rPr>
      <t>は別途要確認）。</t>
    </r>
  </si>
  <si>
    <t>・規模格差補正率（地積規模の大きな宅地）は、面積・地区区分・容積率等の要件判定後に該当する場合のみ算定式を適用してください。</t>
  </si>
  <si>
    <r>
      <rPr>
        <sz val="9"/>
        <color rgb="FF595959"/>
        <rFont val="Noto Sans CJK SC"/>
        <family val="2"/>
      </rPr>
      <t>・小規模宅地等の特例は、複数の宅地に併用する場合、限度面積調整計算が別途必要です。本シートでは</t>
    </r>
    <r>
      <rPr>
        <sz val="9"/>
        <color rgb="FF595959"/>
        <rFont val="Yu Gothic"/>
        <family val="3"/>
        <charset val="128"/>
      </rPr>
      <t>1</t>
    </r>
    <r>
      <rPr>
        <sz val="9"/>
        <color rgb="FF595959"/>
        <rFont val="Noto Sans CJK SC"/>
        <family val="2"/>
      </rPr>
      <t>区画分のみ計算しています。</t>
    </r>
  </si>
  <si>
    <r>
      <rPr>
        <sz val="9"/>
        <color rgb="FF595959"/>
        <rFont val="Noto Sans CJK SC"/>
        <family val="2"/>
      </rPr>
      <t>・地区区分が複数路線で異なる場合や、無道路地・崖地・容積率の異なる</t>
    </r>
    <r>
      <rPr>
        <sz val="9"/>
        <color rgb="FF595959"/>
        <rFont val="Yu Gothic"/>
        <family val="3"/>
        <charset val="128"/>
      </rPr>
      <t>2</t>
    </r>
    <r>
      <rPr>
        <sz val="9"/>
        <color rgb="FF595959"/>
        <rFont val="Noto Sans CJK SC"/>
        <family val="2"/>
      </rPr>
      <t>以上の地域にわたる宅地等の特殊評価は別途判定が必要です。</t>
    </r>
  </si>
  <si>
    <t>・路線価・倍率・固定資産税評価額等の基礎数値は、必ず最新版で照合してください。</t>
  </si>
  <si>
    <t>補正率・割合 参照テーブル</t>
  </si>
  <si>
    <t>（注）財産評価基本通達に基づく標準的な補正率表です。実務では国税庁の最新の評価明細書および付表をご確認ください。</t>
  </si>
  <si>
    <t>① 奥行価格補正率表</t>
  </si>
  <si>
    <r>
      <rPr>
        <b/>
        <sz val="10"/>
        <color rgb="FFFFFFFF"/>
        <rFont val="Noto Sans CJK SC"/>
        <family val="2"/>
      </rPr>
      <t>奥行</t>
    </r>
    <r>
      <rPr>
        <b/>
        <sz val="10"/>
        <color rgb="FFFFFFFF"/>
        <rFont val="Yu Gothic"/>
        <family val="3"/>
        <charset val="128"/>
      </rPr>
      <t>(m)</t>
    </r>
    <r>
      <rPr>
        <b/>
        <sz val="10"/>
        <color rgb="FFFFFFFF"/>
        <rFont val="Noto Sans CJK SC"/>
        <family val="2"/>
      </rPr>
      <t>以上</t>
    </r>
  </si>
  <si>
    <t>未満</t>
  </si>
  <si>
    <t>ビル街地区</t>
  </si>
  <si>
    <t>高度商業地区</t>
  </si>
  <si>
    <t>繁華街地区</t>
  </si>
  <si>
    <t>普通商業・併用住宅地区</t>
  </si>
  <si>
    <t>中小工場地区</t>
  </si>
  <si>
    <t>大工場地区</t>
  </si>
  <si>
    <t>② 側方路線影響加算率表</t>
  </si>
  <si>
    <t>準角地</t>
  </si>
  <si>
    <t>備考</t>
  </si>
  <si>
    <t>③ 二方路線影響加算率表</t>
  </si>
  <si>
    <t>加算率</t>
  </si>
  <si>
    <t>④ 間口狭小補正率表</t>
  </si>
  <si>
    <r>
      <rPr>
        <b/>
        <sz val="10"/>
        <color rgb="FFFFFFFF"/>
        <rFont val="Noto Sans CJK SC"/>
        <family val="2"/>
      </rPr>
      <t>間口</t>
    </r>
    <r>
      <rPr>
        <b/>
        <sz val="10"/>
        <color rgb="FFFFFFFF"/>
        <rFont val="Yu Gothic"/>
        <family val="3"/>
        <charset val="128"/>
      </rPr>
      <t>(m)</t>
    </r>
    <r>
      <rPr>
        <b/>
        <sz val="10"/>
        <color rgb="FFFFFFFF"/>
        <rFont val="Noto Sans CJK SC"/>
        <family val="2"/>
      </rPr>
      <t>以上</t>
    </r>
  </si>
  <si>
    <t>-</t>
  </si>
  <si>
    <r>
      <rPr>
        <b/>
        <sz val="12"/>
        <color rgb="FFFFFFFF"/>
        <rFont val="Noto Sans CJK SC"/>
        <family val="2"/>
      </rPr>
      <t>⑤ 奥行長大補正率表（奥行</t>
    </r>
    <r>
      <rPr>
        <b/>
        <sz val="12"/>
        <color rgb="FFFFFFFF"/>
        <rFont val="Yu Gothic"/>
        <family val="3"/>
        <charset val="128"/>
      </rPr>
      <t>÷</t>
    </r>
    <r>
      <rPr>
        <b/>
        <sz val="12"/>
        <color rgb="FFFFFFFF"/>
        <rFont val="Noto Sans CJK SC"/>
        <family val="2"/>
      </rPr>
      <t>間口）</t>
    </r>
  </si>
  <si>
    <r>
      <rPr>
        <b/>
        <sz val="10"/>
        <color rgb="FFFFFFFF"/>
        <rFont val="Noto Sans CJK SC"/>
        <family val="2"/>
      </rPr>
      <t>奥行</t>
    </r>
    <r>
      <rPr>
        <b/>
        <sz val="10"/>
        <color rgb="FFFFFFFF"/>
        <rFont val="Yu Gothic"/>
        <family val="3"/>
        <charset val="128"/>
      </rPr>
      <t>/</t>
    </r>
    <r>
      <rPr>
        <b/>
        <sz val="10"/>
        <color rgb="FFFFFFFF"/>
        <rFont val="Noto Sans CJK SC"/>
        <family val="2"/>
      </rPr>
      <t>間口 以上</t>
    </r>
  </si>
  <si>
    <t>⑥ 借地権割合（路線価図の記号）</t>
  </si>
  <si>
    <t>記号</t>
  </si>
  <si>
    <t>A</t>
  </si>
  <si>
    <t>商業地等</t>
  </si>
  <si>
    <t>B</t>
  </si>
  <si>
    <t>C</t>
  </si>
  <si>
    <t>都心住宅地等</t>
  </si>
  <si>
    <t>D</t>
  </si>
  <si>
    <t>標準住宅地</t>
  </si>
  <si>
    <t>E</t>
  </si>
  <si>
    <t>F</t>
  </si>
  <si>
    <t>G</t>
  </si>
  <si>
    <t>郊外・農村地等</t>
  </si>
  <si>
    <r>
      <rPr>
        <b/>
        <sz val="12"/>
        <color rgb="FFFFFFFF"/>
        <rFont val="Noto Sans CJK SC"/>
        <family val="2"/>
      </rPr>
      <t>⑦ 不整形地補正率表（普通住宅地区の例：地積区分</t>
    </r>
    <r>
      <rPr>
        <b/>
        <sz val="12"/>
        <color rgb="FFFFFFFF"/>
        <rFont val="Yu Gothic"/>
        <family val="3"/>
        <charset val="128"/>
      </rPr>
      <t>A</t>
    </r>
    <r>
      <rPr>
        <b/>
        <sz val="12"/>
        <color rgb="FFFFFFFF"/>
        <rFont val="Noto Sans CJK SC"/>
        <family val="2"/>
      </rPr>
      <t>）</t>
    </r>
  </si>
  <si>
    <t>（注）実務では地区区分・地積区分・かげ地割合に応じた個別判定が必要です。</t>
  </si>
  <si>
    <t>かげ地割合 以上</t>
  </si>
  <si>
    <r>
      <rPr>
        <b/>
        <sz val="10"/>
        <color rgb="FFFFFFFF"/>
        <rFont val="Noto Sans CJK SC"/>
        <family val="2"/>
      </rPr>
      <t>補正率</t>
    </r>
    <r>
      <rPr>
        <b/>
        <sz val="10"/>
        <color rgb="FFFFFFFF"/>
        <rFont val="Yu Gothic"/>
        <family val="3"/>
        <charset val="128"/>
      </rPr>
      <t>(</t>
    </r>
    <r>
      <rPr>
        <b/>
        <sz val="10"/>
        <color rgb="FFFFFFFF"/>
        <rFont val="Noto Sans CJK SC"/>
        <family val="2"/>
      </rPr>
      <t>地積区分</t>
    </r>
    <r>
      <rPr>
        <b/>
        <sz val="10"/>
        <color rgb="FFFFFFFF"/>
        <rFont val="Yu Gothic"/>
        <family val="3"/>
        <charset val="128"/>
      </rPr>
      <t>A)</t>
    </r>
  </si>
  <si>
    <t>補正なし</t>
  </si>
  <si>
    <r>
      <rPr>
        <sz val="10"/>
        <rFont val="Noto Sans CJK SC"/>
        <family val="2"/>
      </rPr>
      <t>下限</t>
    </r>
    <r>
      <rPr>
        <sz val="10"/>
        <rFont val="Yu Gothic"/>
        <family val="3"/>
        <charset val="128"/>
      </rPr>
      <t>0.60</t>
    </r>
  </si>
  <si>
    <t>⑧ 地区区分マスタ</t>
  </si>
  <si>
    <t>No.</t>
  </si>
  <si>
    <r>
      <rPr>
        <b/>
        <sz val="10"/>
        <color rgb="FFFFFFFF"/>
        <rFont val="Noto Sans CJK SC"/>
        <family val="2"/>
      </rPr>
      <t>列番号</t>
    </r>
    <r>
      <rPr>
        <b/>
        <sz val="10"/>
        <color rgb="FFFFFFFF"/>
        <rFont val="Yu Gothic"/>
        <family val="3"/>
        <charset val="128"/>
      </rPr>
      <t>(</t>
    </r>
    <r>
      <rPr>
        <b/>
        <sz val="10"/>
        <color rgb="FFFFFFFF"/>
        <rFont val="Noto Sans CJK SC"/>
        <family val="2"/>
      </rPr>
      <t>参照用</t>
    </r>
    <r>
      <rPr>
        <b/>
        <sz val="10"/>
        <color rgb="FFFFFFFF"/>
        <rFont val="Yu Gothic"/>
        <family val="3"/>
        <charset val="128"/>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</si>
</sst>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000"/>
    <numFmt numFmtId="178" formatCode="\¥#,##0"/>
  </numFmts>
  <fonts count="30">
    <font>
      <sz val="11"/>
      <color theme="1"/>
      <name val="Calibri"/>
      <family val="2"/>
      <charset val="1"/>
    </font>
    <font>
      <b/>
      <sz val="16"/>
      <color rgb="FFFFFFFF"/>
      <name val="Noto Sans CJK SC"/>
      <family val="2"/>
    </font>
    <font>
      <b/>
      <sz val="11"/>
      <color rgb="FF000000"/>
      <name val="Noto Sans CJK SC"/>
      <family val="2"/>
    </font>
    <font>
      <sz val="11"/>
      <color rgb="FF000000"/>
      <name val="Noto Sans CJK SC"/>
      <family val="2"/>
    </font>
    <font>
      <b/>
      <sz val="11"/>
      <color rgb="FF000000"/>
      <name val="Yu Gothic"/>
      <family val="3"/>
      <charset val="128"/>
    </font>
    <font>
      <sz val="11"/>
      <color rgb="FF000000"/>
      <name val="Yu Gothic"/>
      <family val="3"/>
      <charset val="128"/>
    </font>
    <font>
      <i/>
      <sz val="9"/>
      <color rgb="FF595959"/>
      <name val="Noto Sans CJK SC"/>
      <family val="2"/>
    </font>
    <font>
      <b/>
      <sz val="12"/>
      <color rgb="FFFFFFFF"/>
      <name val="Noto Sans CJK SC"/>
      <family val="2"/>
    </font>
    <font>
      <sz val="11"/>
      <color rgb="FF0000FF"/>
      <name val="Yu Gothic"/>
      <family val="3"/>
      <charset val="128"/>
    </font>
    <font>
      <b/>
      <sz val="11"/>
      <color rgb="FF0000FF"/>
      <name val="Noto Sans CJK SC"/>
      <family val="2"/>
    </font>
    <font>
      <i/>
      <sz val="9"/>
      <color rgb="FF595959"/>
      <name val="Yu Gothic"/>
      <family val="3"/>
      <charset val="128"/>
    </font>
    <font>
      <sz val="11"/>
      <color rgb="FF0000FF"/>
      <name val="Noto Sans CJK SC"/>
      <family val="2"/>
    </font>
    <font>
      <sz val="11"/>
      <color rgb="FF008000"/>
      <name val="Yu Gothic"/>
      <family val="3"/>
      <charset val="128"/>
    </font>
    <font>
      <b/>
      <sz val="11"/>
      <color rgb="FFFFFFFF"/>
      <name val="Noto Sans CJK SC"/>
      <family val="2"/>
    </font>
    <font>
      <b/>
      <sz val="11"/>
      <color rgb="FFFFFFFF"/>
      <name val="Yu Gothic"/>
      <family val="3"/>
      <charset val="128"/>
    </font>
    <font>
      <b/>
      <sz val="12"/>
      <name val="Noto Sans CJK SC"/>
      <family val="2"/>
    </font>
    <font>
      <b/>
      <sz val="12"/>
      <color rgb="FF000000"/>
      <name val="Yu Gothic"/>
      <family val="3"/>
      <charset val="128"/>
    </font>
    <font>
      <b/>
      <sz val="14"/>
      <color rgb="FFFFFFFF"/>
      <name val="Noto Sans CJK SC"/>
      <family val="2"/>
    </font>
    <font>
      <b/>
      <sz val="14"/>
      <name val="Noto Sans CJK SC"/>
      <family val="2"/>
    </font>
    <font>
      <b/>
      <sz val="14"/>
      <color rgb="FFC00000"/>
      <name val="Yu Gothic"/>
      <family val="3"/>
      <charset val="128"/>
    </font>
    <font>
      <b/>
      <sz val="11"/>
      <color rgb="FFC00000"/>
      <name val="Noto Sans CJK SC"/>
      <family val="2"/>
    </font>
    <font>
      <sz val="9"/>
      <color rgb="FF595959"/>
      <name val="Noto Sans CJK SC"/>
      <family val="2"/>
    </font>
    <font>
      <sz val="9"/>
      <color rgb="FF595959"/>
      <name val="Yu Gothic"/>
      <family val="3"/>
      <charset val="128"/>
    </font>
    <font>
      <i/>
      <sz val="9"/>
      <color rgb="FFC00000"/>
      <name val="Noto Sans CJK SC"/>
      <family val="2"/>
    </font>
    <font>
      <b/>
      <sz val="10"/>
      <color rgb="FFFFFFFF"/>
      <name val="Noto Sans CJK SC"/>
      <family val="2"/>
    </font>
    <font>
      <b/>
      <sz val="10"/>
      <color rgb="FFFFFFFF"/>
      <name val="Yu Gothic"/>
      <family val="3"/>
      <charset val="128"/>
    </font>
    <font>
      <sz val="10"/>
      <name val="Yu Gothic"/>
      <family val="3"/>
      <charset val="128"/>
    </font>
    <font>
      <sz val="10"/>
      <name val="Noto Sans CJK SC"/>
      <family val="2"/>
    </font>
    <font>
      <b/>
      <sz val="12"/>
      <color rgb="FFFFFFFF"/>
      <name val="Yu Gothic"/>
      <family val="3"/>
      <charset val="128"/>
    </font>
    <font>
      <sz val="6"/>
      <name val="ＭＳ Ｐゴシック"/>
      <family val="3"/>
      <charset val="128"/>
    </font>
  </fonts>
  <fills count="8">
    <fill>
      <patternFill patternType="none"/>
    </fill>
    <fill>
      <patternFill patternType="gray125"/>
    </fill>
    <fill>
      <patternFill patternType="solid">
        <fgColor rgb="FF1F3864"/>
        <bgColor rgb="FF333333"/>
      </patternFill>
    </fill>
    <fill>
      <patternFill patternType="solid">
        <fgColor rgb="FFD9E1F2"/>
        <bgColor rgb="FFE2EFDA"/>
      </patternFill>
    </fill>
    <fill>
      <patternFill patternType="solid">
        <fgColor rgb="FFFFF2CC"/>
        <bgColor rgb="FFF2F2F2"/>
      </patternFill>
    </fill>
    <fill>
      <patternFill patternType="solid">
        <fgColor rgb="FF305496"/>
        <bgColor rgb="FF1F3864"/>
      </patternFill>
    </fill>
    <fill>
      <patternFill patternType="solid">
        <fgColor rgb="FFE2EFDA"/>
        <bgColor rgb="FFF2F2F2"/>
      </patternFill>
    </fill>
    <fill>
      <patternFill patternType="solid">
        <fgColor rgb="FFF2F2F2"/>
        <bgColor rgb="FFE2EFDA"/>
      </patternFill>
    </fill>
  </fills>
  <borders count="3">
    <border>
      <left/>
      <right/>
      <top/>
      <bottom/>
      <diagonal/>
    </border>
    <border>
      <left style="thin">
        <color rgb="FF999999"/>
      </left>
      <right style="thin">
        <color rgb="FF999999"/>
      </right>
      <top style="thin">
        <color rgb="FF999999"/>
      </top>
      <bottom style="thin">
        <color rgb="FF999999"/>
      </bottom>
      <diagonal/>
    </border>
    <border>
      <left style="medium">
        <color rgb="FF1F3864"/>
      </left>
      <right style="medium">
        <color rgb="FF1F3864"/>
      </right>
      <top style="medium">
        <color rgb="FF1F3864"/>
      </top>
      <bottom style="medium">
        <color rgb="FF1F3864"/>
      </bottom>
      <diagonal/>
    </border>
  </borders>
  <cellStyleXfs count="1">
    <xf numFmtId="0" fontId="0" fillId="0" borderId="0"/>
  </cellStyleXfs>
  <cellXfs count="57">
    <xf numFmtId="0" fontId="0" fillId="0" borderId="0" xfId="0"/>
    <xf numFmtId="0" fontId="7" fillId="5" borderId="0" xfId="0" applyFont="1" applyFill="1"/>
    <xf numFmtId="0" fontId="7" fillId="5" borderId="0" xfId="0" applyFont="1" applyFill="1" applyAlignment="1">
      <alignment horizontal="left" vertical="center" wrapText="1"/>
    </xf>
    <xf numFmtId="0" fontId="23" fillId="0" borderId="0" xfId="0" applyFont="1"/>
    <xf numFmtId="0" fontId="17" fillId="2" borderId="0" xfId="0" applyFont="1" applyFill="1" applyAlignment="1">
      <alignment horizontal="center" vertical="center" wrapText="1"/>
    </xf>
    <xf numFmtId="0" fontId="21" fillId="0" borderId="0" xfId="0" applyFont="1" applyAlignment="1">
      <alignment horizontal="left" vertical="center" wrapText="1"/>
    </xf>
    <xf numFmtId="178" fontId="19" fillId="6" borderId="2" xfId="0" applyNumberFormat="1" applyFont="1" applyFill="1" applyBorder="1" applyAlignment="1">
      <alignment horizontal="right" vertical="center"/>
    </xf>
    <xf numFmtId="0" fontId="17" fillId="2" borderId="0" xfId="0" applyFont="1" applyFill="1"/>
    <xf numFmtId="0" fontId="10" fillId="0" borderId="0" xfId="0" applyFont="1"/>
    <xf numFmtId="0" fontId="13" fillId="5" borderId="0" xfId="0" applyFont="1" applyFill="1"/>
    <xf numFmtId="0" fontId="7" fillId="2" borderId="0" xfId="0" applyFont="1" applyFill="1"/>
    <xf numFmtId="0" fontId="8" fillId="4" borderId="1" xfId="0" applyFont="1" applyFill="1" applyBorder="1" applyAlignment="1">
      <alignment horizontal="left" vertical="center" wrapText="1"/>
    </xf>
    <xf numFmtId="0" fontId="7" fillId="2" borderId="0" xfId="0" applyFont="1" applyFill="1" applyAlignment="1">
      <alignment horizontal="left" vertical="center" wrapText="1"/>
    </xf>
    <xf numFmtId="0" fontId="6" fillId="0" borderId="0" xfId="0" applyFont="1"/>
    <xf numFmtId="0" fontId="1" fillId="2" borderId="0" xfId="0" applyFont="1" applyFill="1" applyAlignment="1">
      <alignment horizontal="center" vertical="center" wrapText="1"/>
    </xf>
    <xf numFmtId="0" fontId="2" fillId="3" borderId="1" xfId="0" applyFont="1" applyFill="1" applyBorder="1" applyAlignment="1">
      <alignment horizontal="left" vertical="top" wrapText="1"/>
    </xf>
    <xf numFmtId="0" fontId="3" fillId="0" borderId="1" xfId="0" applyFont="1" applyBorder="1" applyAlignment="1">
      <alignment horizontal="left" vertical="top" wrapText="1"/>
    </xf>
    <xf numFmtId="0" fontId="2" fillId="3" borderId="1" xfId="0" applyFont="1" applyFill="1" applyBorder="1" applyAlignment="1">
      <alignment horizontal="left" vertical="center" wrapText="1"/>
    </xf>
    <xf numFmtId="0" fontId="9" fillId="4" borderId="1" xfId="0" applyFont="1" applyFill="1" applyBorder="1" applyAlignment="1">
      <alignment horizontal="center" vertical="center" wrapText="1"/>
    </xf>
    <xf numFmtId="0" fontId="2" fillId="3" borderId="1" xfId="0" applyFont="1" applyFill="1" applyBorder="1"/>
    <xf numFmtId="4" fontId="8" fillId="4" borderId="1" xfId="0" applyNumberFormat="1" applyFont="1" applyFill="1" applyBorder="1" applyAlignment="1">
      <alignment horizontal="right" vertical="center"/>
    </xf>
    <xf numFmtId="3" fontId="8" fillId="4" borderId="1" xfId="0" applyNumberFormat="1" applyFont="1" applyFill="1" applyBorder="1" applyAlignment="1">
      <alignment horizontal="right" vertical="center"/>
    </xf>
    <xf numFmtId="176" fontId="8" fillId="4" borderId="1" xfId="0" applyNumberFormat="1" applyFont="1" applyFill="1" applyBorder="1" applyAlignment="1">
      <alignment horizontal="right" vertical="center"/>
    </xf>
    <xf numFmtId="0" fontId="11" fillId="4" borderId="1" xfId="0" applyFont="1" applyFill="1" applyBorder="1" applyAlignment="1">
      <alignment horizontal="center" vertical="center" wrapText="1"/>
    </xf>
    <xf numFmtId="2" fontId="8" fillId="4" borderId="1" xfId="0" applyNumberFormat="1" applyFont="1" applyFill="1" applyBorder="1" applyAlignment="1">
      <alignment horizontal="right" vertical="center"/>
    </xf>
    <xf numFmtId="0" fontId="3" fillId="3" borderId="1" xfId="0" applyFont="1" applyFill="1" applyBorder="1"/>
    <xf numFmtId="0" fontId="12" fillId="0" borderId="1" xfId="0" applyFont="1" applyBorder="1" applyAlignment="1">
      <alignment horizontal="right" vertical="center"/>
    </xf>
    <xf numFmtId="2" fontId="12" fillId="0" borderId="1" xfId="0" applyNumberFormat="1" applyFont="1" applyBorder="1" applyAlignment="1">
      <alignment horizontal="right" vertical="center"/>
    </xf>
    <xf numFmtId="0" fontId="5" fillId="0" borderId="1" xfId="0" applyFont="1" applyBorder="1"/>
    <xf numFmtId="3" fontId="5" fillId="0" borderId="1" xfId="0" applyNumberFormat="1" applyFont="1" applyBorder="1" applyAlignment="1">
      <alignment horizontal="right" vertical="center"/>
    </xf>
    <xf numFmtId="0" fontId="4" fillId="3" borderId="1" xfId="0" applyFont="1" applyFill="1" applyBorder="1"/>
    <xf numFmtId="3" fontId="4" fillId="3" borderId="1" xfId="0" applyNumberFormat="1" applyFont="1" applyFill="1" applyBorder="1" applyAlignment="1">
      <alignment horizontal="right" vertical="center"/>
    </xf>
    <xf numFmtId="2" fontId="5" fillId="0" borderId="1" xfId="0" applyNumberFormat="1" applyFont="1" applyBorder="1" applyAlignment="1">
      <alignment horizontal="right" vertical="center"/>
    </xf>
    <xf numFmtId="0" fontId="13" fillId="5" borderId="1" xfId="0" applyFont="1" applyFill="1" applyBorder="1"/>
    <xf numFmtId="3" fontId="14" fillId="5" borderId="1" xfId="0" applyNumberFormat="1" applyFont="1" applyFill="1" applyBorder="1" applyAlignment="1">
      <alignment horizontal="right" vertical="center"/>
    </xf>
    <xf numFmtId="0" fontId="15" fillId="3" borderId="1" xfId="0" applyFont="1" applyFill="1" applyBorder="1"/>
    <xf numFmtId="3" fontId="16" fillId="3" borderId="1" xfId="0" applyNumberFormat="1" applyFont="1" applyFill="1" applyBorder="1" applyAlignment="1">
      <alignment horizontal="right" vertical="center"/>
    </xf>
    <xf numFmtId="9" fontId="8" fillId="4" borderId="1" xfId="0" applyNumberFormat="1" applyFont="1" applyFill="1" applyBorder="1" applyAlignment="1">
      <alignment horizontal="right" vertical="center"/>
    </xf>
    <xf numFmtId="177" fontId="5" fillId="0" borderId="1" xfId="0" applyNumberFormat="1" applyFont="1" applyBorder="1" applyAlignment="1">
      <alignment horizontal="right" vertical="center"/>
    </xf>
    <xf numFmtId="9" fontId="5" fillId="0" borderId="1" xfId="0" applyNumberFormat="1" applyFont="1" applyBorder="1" applyAlignment="1">
      <alignment horizontal="right" vertical="center"/>
    </xf>
    <xf numFmtId="4" fontId="5" fillId="0" borderId="1" xfId="0" applyNumberFormat="1" applyFont="1" applyBorder="1" applyAlignment="1">
      <alignment horizontal="right" vertical="center"/>
    </xf>
    <xf numFmtId="0" fontId="18" fillId="6" borderId="2" xfId="0" applyFont="1" applyFill="1" applyBorder="1"/>
    <xf numFmtId="0" fontId="20" fillId="0" borderId="0" xfId="0" applyFont="1"/>
    <xf numFmtId="0" fontId="24" fillId="5" borderId="1" xfId="0" applyFont="1" applyFill="1" applyBorder="1" applyAlignment="1">
      <alignment horizontal="center" vertical="center" wrapText="1"/>
    </xf>
    <xf numFmtId="1" fontId="26" fillId="0" borderId="1" xfId="0" applyNumberFormat="1" applyFont="1" applyBorder="1" applyAlignment="1">
      <alignment horizontal="center" vertical="center" wrapText="1"/>
    </xf>
    <xf numFmtId="2" fontId="26" fillId="0" borderId="1" xfId="0" applyNumberFormat="1" applyFont="1" applyBorder="1" applyAlignment="1">
      <alignment horizontal="center" vertical="center" wrapText="1"/>
    </xf>
    <xf numFmtId="1" fontId="26" fillId="7" borderId="1" xfId="0" applyNumberFormat="1" applyFont="1" applyFill="1" applyBorder="1" applyAlignment="1">
      <alignment horizontal="center" vertical="center" wrapText="1"/>
    </xf>
    <xf numFmtId="2" fontId="26" fillId="7" borderId="1" xfId="0" applyNumberFormat="1" applyFont="1" applyFill="1" applyBorder="1" applyAlignment="1">
      <alignment horizontal="center" vertical="center" wrapText="1"/>
    </xf>
    <xf numFmtId="0" fontId="27" fillId="0" borderId="1" xfId="0" applyFont="1" applyBorder="1" applyAlignment="1">
      <alignment horizontal="left" vertical="center" wrapText="1"/>
    </xf>
    <xf numFmtId="0" fontId="26" fillId="0" borderId="1" xfId="0" applyFont="1" applyBorder="1" applyAlignment="1">
      <alignment horizontal="center" vertical="center" wrapText="1"/>
    </xf>
    <xf numFmtId="0" fontId="27" fillId="7" borderId="1" xfId="0" applyFont="1" applyFill="1" applyBorder="1" applyAlignment="1">
      <alignment horizontal="left" vertical="center" wrapText="1"/>
    </xf>
    <xf numFmtId="0" fontId="26" fillId="7" borderId="1" xfId="0" applyFont="1" applyFill="1" applyBorder="1" applyAlignment="1">
      <alignment horizontal="center" vertical="center" wrapText="1"/>
    </xf>
    <xf numFmtId="9" fontId="26" fillId="0" borderId="1" xfId="0" applyNumberFormat="1" applyFont="1" applyBorder="1" applyAlignment="1">
      <alignment horizontal="center" vertical="center" wrapText="1"/>
    </xf>
    <xf numFmtId="0" fontId="27" fillId="0" borderId="1" xfId="0" applyFont="1" applyBorder="1" applyAlignment="1">
      <alignment horizontal="center" vertical="center" wrapText="1"/>
    </xf>
    <xf numFmtId="9" fontId="26" fillId="7" borderId="1" xfId="0" applyNumberFormat="1" applyFont="1" applyFill="1" applyBorder="1" applyAlignment="1">
      <alignment horizontal="center" vertical="center" wrapText="1"/>
    </xf>
    <xf numFmtId="0" fontId="27" fillId="7" borderId="1" xfId="0" applyFont="1" applyFill="1" applyBorder="1" applyAlignment="1">
      <alignment horizontal="center" vertical="center" wrapText="1"/>
    </xf>
    <xf numFmtId="0" fontId="25" fillId="5"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indexedColors>
      <rgbColor rgb="FF000000"/>
      <rgbColor rgb="FFFFFFFF"/>
      <rgbColor rgb="FFC0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2CC"/>
      <rgbColor rgb="FFF2F2F2"/>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FCC99"/>
      <rgbColor rgb="FF3366FF"/>
      <rgbColor rgb="FF33CCCC"/>
      <rgbColor rgb="FF99CC00"/>
      <rgbColor rgb="FFFFCC00"/>
      <rgbColor rgb="FFFF9900"/>
      <rgbColor rgb="FFFF6600"/>
      <rgbColor rgb="FF595959"/>
      <rgbColor rgb="FF999999"/>
      <rgbColor rgb="FF1F3864"/>
      <rgbColor rgb="FF339966"/>
      <rgbColor rgb="FF003300"/>
      <rgbColor rgb="FF333300"/>
      <rgbColor rgb="FF993300"/>
      <rgbColor rgb="FF993366"/>
      <rgbColor rgb="FF305496"/>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6"/>
  <sheetViews>
    <sheetView showGridLines="0" zoomScaleNormal="100" workbookViewId="0">
      <selection sqref="A1:B1"/>
    </sheetView>
  </sheetViews>
  <sheetFormatPr defaultColWidth="8.6640625" defaultRowHeight="14.4"/>
  <cols>
    <col min="1" max="1" width="22" customWidth="1"/>
    <col min="2" max="2" width="90" customWidth="1"/>
  </cols>
  <sheetData>
    <row r="1" spans="1:2" ht="31.5" customHeight="1">
      <c r="A1" s="14" t="s">
        <v>0</v>
      </c>
      <c r="B1" s="14"/>
    </row>
    <row r="3" spans="1:2" ht="36" customHeight="1">
      <c r="A3" s="15" t="s">
        <v>1</v>
      </c>
      <c r="B3" s="16" t="s">
        <v>2</v>
      </c>
    </row>
    <row r="4" spans="1:2" ht="36" customHeight="1">
      <c r="A4" s="15" t="s">
        <v>3</v>
      </c>
      <c r="B4" s="16" t="s">
        <v>4</v>
      </c>
    </row>
    <row r="5" spans="1:2" ht="36" customHeight="1">
      <c r="A5" s="15" t="s">
        <v>5</v>
      </c>
      <c r="B5" s="16" t="s">
        <v>6</v>
      </c>
    </row>
    <row r="6" spans="1:2" ht="36" customHeight="1">
      <c r="A6" s="15" t="s">
        <v>7</v>
      </c>
      <c r="B6" s="16" t="s">
        <v>8</v>
      </c>
    </row>
    <row r="7" spans="1:2" ht="36" customHeight="1">
      <c r="A7" s="15" t="s">
        <v>9</v>
      </c>
      <c r="B7" s="16" t="s">
        <v>10</v>
      </c>
    </row>
    <row r="8" spans="1:2" ht="36" customHeight="1">
      <c r="A8" s="15" t="s">
        <v>11</v>
      </c>
      <c r="B8" s="16" t="s">
        <v>12</v>
      </c>
    </row>
    <row r="9" spans="1:2" ht="36" customHeight="1">
      <c r="A9" s="15" t="s">
        <v>13</v>
      </c>
      <c r="B9" s="16" t="s">
        <v>14</v>
      </c>
    </row>
    <row r="10" spans="1:2" ht="36" customHeight="1">
      <c r="A10" s="15" t="s">
        <v>15</v>
      </c>
      <c r="B10" s="16" t="s">
        <v>16</v>
      </c>
    </row>
    <row r="11" spans="1:2" ht="36" customHeight="1">
      <c r="A11" s="15" t="s">
        <v>17</v>
      </c>
      <c r="B11" s="16" t="s">
        <v>18</v>
      </c>
    </row>
    <row r="12" spans="1:2" ht="36" customHeight="1">
      <c r="A12" s="15" t="s">
        <v>19</v>
      </c>
      <c r="B12" s="16" t="s">
        <v>20</v>
      </c>
    </row>
    <row r="13" spans="1:2" ht="36" customHeight="1">
      <c r="A13" s="15" t="s">
        <v>21</v>
      </c>
      <c r="B13" s="16" t="s">
        <v>22</v>
      </c>
    </row>
    <row r="14" spans="1:2" ht="36" customHeight="1">
      <c r="A14" s="15" t="s">
        <v>23</v>
      </c>
      <c r="B14" s="16" t="s">
        <v>24</v>
      </c>
    </row>
    <row r="15" spans="1:2" ht="36" customHeight="1">
      <c r="A15" s="15" t="s">
        <v>25</v>
      </c>
      <c r="B15" s="16" t="s">
        <v>26</v>
      </c>
    </row>
    <row r="16" spans="1:2" ht="36" customHeight="1">
      <c r="A16" s="15" t="s">
        <v>27</v>
      </c>
      <c r="B16" s="16" t="s">
        <v>28</v>
      </c>
    </row>
  </sheetData>
  <mergeCells count="1">
    <mergeCell ref="A1:B1"/>
  </mergeCells>
  <phoneticPr fontId="29"/>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77"/>
  <sheetViews>
    <sheetView showGridLines="0" tabSelected="1" zoomScaleNormal="100" workbookViewId="0">
      <pane ySplit="3" topLeftCell="A4" activePane="bottomLeft" state="frozen"/>
      <selection pane="bottomLeft" activeCell="A4" sqref="A4:F4"/>
    </sheetView>
  </sheetViews>
  <sheetFormatPr defaultColWidth="8.6640625" defaultRowHeight="14.4"/>
  <cols>
    <col min="1" max="1" width="38" customWidth="1"/>
    <col min="2" max="2" width="18" customWidth="1"/>
    <col min="3" max="6" width="14" customWidth="1"/>
  </cols>
  <sheetData>
    <row r="1" spans="1:6" ht="31.5" customHeight="1">
      <c r="A1" s="14" t="s">
        <v>29</v>
      </c>
      <c r="B1" s="14"/>
      <c r="C1" s="14"/>
      <c r="D1" s="14"/>
      <c r="E1" s="14"/>
      <c r="F1" s="14"/>
    </row>
    <row r="2" spans="1:6">
      <c r="A2" s="13" t="s">
        <v>30</v>
      </c>
      <c r="B2" s="13"/>
      <c r="C2" s="13"/>
      <c r="D2" s="13"/>
      <c r="E2" s="13"/>
      <c r="F2" s="13"/>
    </row>
    <row r="4" spans="1:6" ht="21.75" customHeight="1">
      <c r="A4" s="12" t="s">
        <v>31</v>
      </c>
      <c r="B4" s="12"/>
      <c r="C4" s="12"/>
      <c r="D4" s="12"/>
      <c r="E4" s="12"/>
      <c r="F4" s="12"/>
    </row>
    <row r="5" spans="1:6" ht="18">
      <c r="A5" s="17" t="s">
        <v>32</v>
      </c>
      <c r="B5" s="11"/>
      <c r="C5" s="11"/>
      <c r="D5" s="11"/>
      <c r="E5" s="11"/>
      <c r="F5" s="11"/>
    </row>
    <row r="6" spans="1:6" ht="18">
      <c r="A6" s="17" t="s">
        <v>33</v>
      </c>
      <c r="B6" s="11"/>
      <c r="C6" s="11"/>
      <c r="D6" s="11"/>
      <c r="E6" s="11"/>
      <c r="F6" s="11"/>
    </row>
    <row r="7" spans="1:6" ht="18">
      <c r="A7" s="17" t="s">
        <v>34</v>
      </c>
      <c r="B7" s="11"/>
      <c r="C7" s="11"/>
      <c r="D7" s="11"/>
      <c r="E7" s="11"/>
      <c r="F7" s="11"/>
    </row>
    <row r="8" spans="1:6" ht="18">
      <c r="A8" s="17" t="s">
        <v>35</v>
      </c>
      <c r="B8" s="11"/>
      <c r="C8" s="11"/>
      <c r="D8" s="11"/>
      <c r="E8" s="11"/>
      <c r="F8" s="11"/>
    </row>
    <row r="10" spans="1:6" ht="21.75" customHeight="1">
      <c r="A10" s="12" t="s">
        <v>36</v>
      </c>
      <c r="B10" s="12"/>
      <c r="C10" s="12"/>
      <c r="D10" s="12"/>
      <c r="E10" s="12"/>
      <c r="F10" s="12"/>
    </row>
    <row r="11" spans="1:6">
      <c r="A11" s="17" t="s">
        <v>37</v>
      </c>
      <c r="B11" s="18" t="s">
        <v>38</v>
      </c>
      <c r="C11" s="13" t="s">
        <v>39</v>
      </c>
      <c r="D11" s="13"/>
      <c r="E11" s="13"/>
      <c r="F11" s="13"/>
    </row>
    <row r="13" spans="1:6" ht="21.75" customHeight="1">
      <c r="A13" s="10" t="s">
        <v>40</v>
      </c>
      <c r="B13" s="10"/>
      <c r="C13" s="10"/>
      <c r="D13" s="10"/>
      <c r="E13" s="10"/>
      <c r="F13" s="10"/>
    </row>
    <row r="14" spans="1:6" ht="18">
      <c r="A14" s="19" t="s">
        <v>41</v>
      </c>
      <c r="B14" s="20">
        <v>200</v>
      </c>
      <c r="C14" s="13" t="s">
        <v>42</v>
      </c>
      <c r="D14" s="13"/>
      <c r="E14" s="13"/>
      <c r="F14" s="13"/>
    </row>
    <row r="16" spans="1:6" ht="21.75" customHeight="1">
      <c r="A16" s="10" t="s">
        <v>43</v>
      </c>
      <c r="B16" s="10"/>
      <c r="C16" s="10"/>
      <c r="D16" s="10"/>
      <c r="E16" s="10"/>
      <c r="F16" s="10"/>
    </row>
    <row r="17" spans="1:6" ht="18">
      <c r="A17" s="17" t="s">
        <v>44</v>
      </c>
      <c r="B17" s="21">
        <v>300000</v>
      </c>
      <c r="C17" s="13" t="s">
        <v>45</v>
      </c>
      <c r="D17" s="13"/>
      <c r="E17" s="13"/>
      <c r="F17" s="13"/>
    </row>
    <row r="18" spans="1:6" ht="18">
      <c r="A18" s="17" t="s">
        <v>46</v>
      </c>
      <c r="B18" s="21">
        <v>0</v>
      </c>
      <c r="C18" s="13" t="s">
        <v>47</v>
      </c>
      <c r="D18" s="13"/>
      <c r="E18" s="13"/>
      <c r="F18" s="13"/>
    </row>
    <row r="19" spans="1:6" ht="18">
      <c r="A19" s="17" t="s">
        <v>48</v>
      </c>
      <c r="B19" s="21">
        <v>0</v>
      </c>
      <c r="C19" s="13" t="s">
        <v>49</v>
      </c>
      <c r="D19" s="13"/>
      <c r="E19" s="13"/>
      <c r="F19" s="13"/>
    </row>
    <row r="20" spans="1:6" ht="18">
      <c r="A20" s="17" t="s">
        <v>50</v>
      </c>
      <c r="B20" s="22">
        <v>10</v>
      </c>
      <c r="C20" s="13" t="s">
        <v>51</v>
      </c>
      <c r="D20" s="13"/>
      <c r="E20" s="13"/>
      <c r="F20" s="13"/>
    </row>
    <row r="21" spans="1:6" ht="18">
      <c r="A21" s="17" t="s">
        <v>52</v>
      </c>
      <c r="B21" s="22">
        <v>20</v>
      </c>
      <c r="C21" s="13" t="s">
        <v>53</v>
      </c>
      <c r="D21" s="13"/>
      <c r="E21" s="13"/>
      <c r="F21" s="13"/>
    </row>
    <row r="22" spans="1:6">
      <c r="A22" s="19" t="s">
        <v>54</v>
      </c>
      <c r="B22" s="23" t="s">
        <v>55</v>
      </c>
      <c r="C22" s="13" t="s">
        <v>56</v>
      </c>
      <c r="D22" s="13"/>
      <c r="E22" s="13"/>
      <c r="F22" s="13"/>
    </row>
    <row r="23" spans="1:6">
      <c r="A23" s="19" t="s">
        <v>57</v>
      </c>
      <c r="B23" s="23" t="s">
        <v>58</v>
      </c>
      <c r="C23" s="13" t="s">
        <v>59</v>
      </c>
      <c r="D23" s="13"/>
      <c r="E23" s="13"/>
      <c r="F23" s="13"/>
    </row>
    <row r="24" spans="1:6" ht="18">
      <c r="A24" s="19" t="s">
        <v>60</v>
      </c>
      <c r="B24" s="24">
        <v>1</v>
      </c>
      <c r="C24" s="13" t="s">
        <v>61</v>
      </c>
      <c r="D24" s="13"/>
      <c r="E24" s="13"/>
      <c r="F24" s="13"/>
    </row>
    <row r="25" spans="1:6" ht="18">
      <c r="A25" s="19" t="s">
        <v>62</v>
      </c>
      <c r="B25" s="24">
        <v>1</v>
      </c>
      <c r="C25" s="13" t="s">
        <v>63</v>
      </c>
      <c r="D25" s="13"/>
      <c r="E25" s="13"/>
      <c r="F25" s="13"/>
    </row>
    <row r="27" spans="1:6" ht="21.75" customHeight="1">
      <c r="A27" s="10" t="s">
        <v>64</v>
      </c>
      <c r="B27" s="10"/>
      <c r="C27" s="10"/>
      <c r="D27" s="10"/>
      <c r="E27" s="10"/>
      <c r="F27" s="10"/>
    </row>
    <row r="28" spans="1:6" ht="18">
      <c r="A28" s="25" t="s">
        <v>65</v>
      </c>
      <c r="B28" s="26">
        <f>VLOOKUP(B22,補正率表!B114:C120,2,FALSE())</f>
        <v>7</v>
      </c>
      <c r="C28" s="13" t="s">
        <v>66</v>
      </c>
      <c r="D28" s="13"/>
      <c r="E28" s="13"/>
      <c r="F28" s="13"/>
    </row>
    <row r="29" spans="1:6" ht="18">
      <c r="A29" s="19" t="s">
        <v>67</v>
      </c>
      <c r="B29" s="27">
        <f>INDEX(補正率表!A6:I34,MATCH(B21,補正率表!A6:A34,1),B28)</f>
        <v>1</v>
      </c>
      <c r="C29" s="13" t="s">
        <v>68</v>
      </c>
      <c r="D29" s="13"/>
      <c r="E29" s="13"/>
      <c r="F29" s="13"/>
    </row>
    <row r="30" spans="1:6" ht="18">
      <c r="A30" s="19" t="s">
        <v>69</v>
      </c>
      <c r="B30" s="27">
        <f>IFERROR(INDEX(補正率表!A61:I68,MATCH(B20,補正率表!A61:A68,1),B28),1)</f>
        <v>1</v>
      </c>
      <c r="C30" s="13" t="s">
        <v>70</v>
      </c>
      <c r="D30" s="13"/>
      <c r="E30" s="13"/>
      <c r="F30" s="13"/>
    </row>
    <row r="31" spans="1:6" ht="18">
      <c r="A31" s="19" t="s">
        <v>71</v>
      </c>
      <c r="B31" s="27">
        <f>IF(B20=0,1,INDEX(補正率表!A73:I80,MATCH(B21/B20,補正率表!A73:A80,1),B28))</f>
        <v>0.98</v>
      </c>
      <c r="C31" s="13" t="s">
        <v>72</v>
      </c>
      <c r="D31" s="13"/>
      <c r="E31" s="13"/>
      <c r="F31" s="13"/>
    </row>
    <row r="32" spans="1:6" ht="18">
      <c r="A32" s="19" t="s">
        <v>73</v>
      </c>
      <c r="B32" s="27">
        <f>IF(OR(B18=0,B23="該当なし"),0,IF(B23="角地",VLOOKUP(B22,補正率表!A39:D45,2,FALSE()),VLOOKUP(B22,補正率表!A39:D45,3,FALSE())))</f>
        <v>0</v>
      </c>
      <c r="C32" s="13" t="s">
        <v>74</v>
      </c>
      <c r="D32" s="13"/>
      <c r="E32" s="13"/>
      <c r="F32" s="13"/>
    </row>
    <row r="33" spans="1:6" ht="18">
      <c r="A33" s="19" t="s">
        <v>75</v>
      </c>
      <c r="B33" s="27">
        <f>IF(B19=0,0,VLOOKUP(B22,補正率表!A50:C56,2,FALSE()))</f>
        <v>0</v>
      </c>
      <c r="C33" s="13" t="s">
        <v>76</v>
      </c>
      <c r="D33" s="13"/>
      <c r="E33" s="13"/>
      <c r="F33" s="13"/>
    </row>
    <row r="35" spans="1:6">
      <c r="A35" s="9" t="s">
        <v>77</v>
      </c>
      <c r="B35" s="9"/>
      <c r="C35" s="9"/>
      <c r="D35" s="9"/>
      <c r="E35" s="9"/>
      <c r="F35" s="9"/>
    </row>
    <row r="36" spans="1:6" ht="18">
      <c r="A36" s="28" t="s">
        <v>78</v>
      </c>
      <c r="B36" s="29">
        <f>B17*B29</f>
        <v>300000</v>
      </c>
    </row>
    <row r="37" spans="1:6" ht="18">
      <c r="A37" s="28" t="s">
        <v>79</v>
      </c>
      <c r="B37" s="29">
        <f>B18*B29*B32</f>
        <v>0</v>
      </c>
    </row>
    <row r="38" spans="1:6" ht="18">
      <c r="A38" s="28" t="s">
        <v>80</v>
      </c>
      <c r="B38" s="29">
        <f>B19*B29*B33</f>
        <v>0</v>
      </c>
    </row>
    <row r="39" spans="1:6" ht="18">
      <c r="A39" s="30" t="s">
        <v>81</v>
      </c>
      <c r="B39" s="31">
        <f>B36+B37+B38</f>
        <v>300000</v>
      </c>
    </row>
    <row r="40" spans="1:6" ht="18">
      <c r="A40" s="28" t="s">
        <v>82</v>
      </c>
      <c r="B40" s="32">
        <f>B30*B31</f>
        <v>0.98</v>
      </c>
    </row>
    <row r="41" spans="1:6" ht="18">
      <c r="A41" s="28" t="s">
        <v>83</v>
      </c>
      <c r="B41" s="32">
        <f>MAX(MIN(B24,B40),0.6)</f>
        <v>0.98</v>
      </c>
    </row>
    <row r="42" spans="1:6" ht="18">
      <c r="A42" s="30" t="s">
        <v>84</v>
      </c>
      <c r="B42" s="31">
        <f>B39*B41*B25</f>
        <v>294000</v>
      </c>
    </row>
    <row r="43" spans="1:6" ht="18">
      <c r="A43" s="33" t="s">
        <v>85</v>
      </c>
      <c r="B43" s="34">
        <f>ROUND(B42*B14,0)</f>
        <v>58800000</v>
      </c>
    </row>
    <row r="45" spans="1:6" ht="21.75" customHeight="1">
      <c r="A45" s="10" t="s">
        <v>86</v>
      </c>
      <c r="B45" s="10"/>
      <c r="C45" s="10"/>
      <c r="D45" s="10"/>
      <c r="E45" s="10"/>
      <c r="F45" s="10"/>
    </row>
    <row r="46" spans="1:6" ht="18">
      <c r="A46" s="19" t="s">
        <v>87</v>
      </c>
      <c r="B46" s="21">
        <v>0</v>
      </c>
      <c r="C46" s="13" t="s">
        <v>88</v>
      </c>
      <c r="D46" s="13"/>
      <c r="E46" s="13"/>
      <c r="F46" s="13"/>
    </row>
    <row r="47" spans="1:6" ht="18">
      <c r="A47" s="19" t="s">
        <v>89</v>
      </c>
      <c r="B47" s="22">
        <v>1.1000000000000001</v>
      </c>
      <c r="C47" s="13" t="s">
        <v>90</v>
      </c>
      <c r="D47" s="13"/>
      <c r="E47" s="13"/>
      <c r="F47" s="13"/>
    </row>
    <row r="48" spans="1:6" ht="18">
      <c r="A48" s="33" t="s">
        <v>91</v>
      </c>
      <c r="B48" s="34">
        <f>ROUND(B46*B47,0)</f>
        <v>0</v>
      </c>
    </row>
    <row r="50" spans="1:6" ht="21.75" customHeight="1">
      <c r="A50" s="10" t="s">
        <v>92</v>
      </c>
      <c r="B50" s="10"/>
      <c r="C50" s="10"/>
      <c r="D50" s="10"/>
      <c r="E50" s="10"/>
      <c r="F50" s="10"/>
    </row>
    <row r="51" spans="1:6" ht="19.8">
      <c r="A51" s="35" t="s">
        <v>93</v>
      </c>
      <c r="B51" s="36">
        <f>IF(B11="路線価方式",B43,B48)</f>
        <v>58800000</v>
      </c>
    </row>
    <row r="53" spans="1:6" ht="21.75" customHeight="1">
      <c r="A53" s="10" t="s">
        <v>94</v>
      </c>
      <c r="B53" s="10"/>
      <c r="C53" s="10"/>
      <c r="D53" s="10"/>
      <c r="E53" s="10"/>
      <c r="F53" s="10"/>
    </row>
    <row r="54" spans="1:6">
      <c r="A54" s="19" t="s">
        <v>95</v>
      </c>
      <c r="B54" s="23" t="s">
        <v>96</v>
      </c>
      <c r="C54" s="13" t="s">
        <v>97</v>
      </c>
      <c r="D54" s="13"/>
      <c r="E54" s="13"/>
      <c r="F54" s="13"/>
    </row>
    <row r="55" spans="1:6" ht="18">
      <c r="A55" s="19" t="s">
        <v>98</v>
      </c>
      <c r="B55" s="37">
        <v>0.6</v>
      </c>
      <c r="C55" s="8" t="s">
        <v>99</v>
      </c>
      <c r="D55" s="8"/>
      <c r="E55" s="8"/>
      <c r="F55" s="8"/>
    </row>
    <row r="56" spans="1:6" ht="18">
      <c r="A56" s="19" t="s">
        <v>100</v>
      </c>
      <c r="B56" s="37">
        <v>0.3</v>
      </c>
      <c r="C56" s="13" t="s">
        <v>101</v>
      </c>
      <c r="D56" s="13"/>
      <c r="E56" s="13"/>
      <c r="F56" s="13"/>
    </row>
    <row r="57" spans="1:6" ht="18">
      <c r="A57" s="19" t="s">
        <v>102</v>
      </c>
      <c r="B57" s="37">
        <v>1</v>
      </c>
      <c r="C57" s="13" t="s">
        <v>103</v>
      </c>
      <c r="D57" s="13"/>
      <c r="E57" s="13"/>
      <c r="F57" s="13"/>
    </row>
    <row r="58" spans="1:6" ht="18">
      <c r="A58" s="19" t="s">
        <v>104</v>
      </c>
      <c r="B58" s="38">
        <f>IF(B54="自用地",1,IF(B54="借地権",B55,IF(B54="貸宅地",1-B55,IF(B54="貸家建付地",1-B55*B56*B57,IF(B54="貸家建付借地権",B55*(1-B56*B57),1)))))</f>
        <v>1</v>
      </c>
      <c r="C58" s="13" t="s">
        <v>105</v>
      </c>
      <c r="D58" s="13"/>
      <c r="E58" s="13"/>
      <c r="F58" s="13"/>
    </row>
    <row r="59" spans="1:6" ht="18">
      <c r="A59" s="33" t="s">
        <v>106</v>
      </c>
      <c r="B59" s="34">
        <f>ROUND(B51*B58,0)</f>
        <v>58800000</v>
      </c>
    </row>
    <row r="61" spans="1:6" ht="21.75" customHeight="1">
      <c r="A61" s="10" t="s">
        <v>107</v>
      </c>
      <c r="B61" s="10"/>
      <c r="C61" s="10"/>
      <c r="D61" s="10"/>
      <c r="E61" s="10"/>
      <c r="F61" s="10"/>
    </row>
    <row r="62" spans="1:6">
      <c r="A62" s="19" t="s">
        <v>108</v>
      </c>
      <c r="B62" s="23" t="s">
        <v>109</v>
      </c>
      <c r="C62" s="13" t="s">
        <v>110</v>
      </c>
      <c r="D62" s="13"/>
      <c r="E62" s="13"/>
      <c r="F62" s="13"/>
    </row>
    <row r="63" spans="1:6" ht="18">
      <c r="A63" s="25" t="s">
        <v>111</v>
      </c>
      <c r="B63" s="29">
        <f>IF(B62="特定居住用宅地等",330,IF(B62="特定事業用宅地等",400,IF(B62="特定同族会社事業用宅地等",400,IF(B62="貸付事業用宅地等",200,0))))</f>
        <v>0</v>
      </c>
      <c r="C63" s="13" t="s">
        <v>112</v>
      </c>
      <c r="D63" s="13"/>
      <c r="E63" s="13"/>
      <c r="F63" s="13"/>
    </row>
    <row r="64" spans="1:6" ht="18">
      <c r="A64" s="25" t="s">
        <v>113</v>
      </c>
      <c r="B64" s="39">
        <f>IF(OR(B62="特定居住用宅地等",B62="特定事業用宅地等",B62="特定同族会社事業用宅地等"),0.8,IF(B62="貸付事業用宅地等",0.5,0))</f>
        <v>0</v>
      </c>
      <c r="C64" s="13" t="s">
        <v>114</v>
      </c>
      <c r="D64" s="13"/>
      <c r="E64" s="13"/>
      <c r="F64" s="13"/>
    </row>
    <row r="65" spans="1:6" ht="18">
      <c r="A65" s="19" t="s">
        <v>115</v>
      </c>
      <c r="B65" s="40">
        <f>MIN(B14,B63)</f>
        <v>0</v>
      </c>
      <c r="C65" s="13" t="s">
        <v>116</v>
      </c>
      <c r="D65" s="13"/>
      <c r="E65" s="13"/>
      <c r="F65" s="13"/>
    </row>
    <row r="66" spans="1:6" ht="18">
      <c r="A66" s="19" t="s">
        <v>117</v>
      </c>
      <c r="B66" s="29">
        <f>IF(B14=0,0,ROUND(B59*(B65/B14)*B64,0))</f>
        <v>0</v>
      </c>
      <c r="C66" s="13" t="s">
        <v>118</v>
      </c>
      <c r="D66" s="13"/>
      <c r="E66" s="13"/>
      <c r="F66" s="13"/>
    </row>
    <row r="68" spans="1:6" ht="25.5" customHeight="1">
      <c r="A68" s="7" t="s">
        <v>119</v>
      </c>
      <c r="B68" s="7"/>
      <c r="C68" s="7"/>
      <c r="D68" s="7"/>
      <c r="E68" s="7"/>
      <c r="F68" s="7"/>
    </row>
    <row r="69" spans="1:6" ht="36" customHeight="1">
      <c r="A69" s="41" t="s">
        <v>120</v>
      </c>
      <c r="B69" s="6">
        <f>B59-B66</f>
        <v>58800000</v>
      </c>
      <c r="C69" s="6"/>
      <c r="D69" s="6"/>
      <c r="E69" s="13" t="s">
        <v>121</v>
      </c>
      <c r="F69" s="13"/>
    </row>
    <row r="71" spans="1:6">
      <c r="A71" s="42" t="s">
        <v>122</v>
      </c>
    </row>
    <row r="72" spans="1:6" ht="15" customHeight="1">
      <c r="A72" s="5" t="s">
        <v>123</v>
      </c>
      <c r="B72" s="5"/>
      <c r="C72" s="5"/>
      <c r="D72" s="5"/>
      <c r="E72" s="5"/>
      <c r="F72" s="5"/>
    </row>
    <row r="73" spans="1:6" ht="15" customHeight="1">
      <c r="A73" s="5" t="s">
        <v>124</v>
      </c>
      <c r="B73" s="5"/>
      <c r="C73" s="5"/>
      <c r="D73" s="5"/>
      <c r="E73" s="5"/>
      <c r="F73" s="5"/>
    </row>
    <row r="74" spans="1:6" ht="15" customHeight="1">
      <c r="A74" s="5" t="s">
        <v>125</v>
      </c>
      <c r="B74" s="5"/>
      <c r="C74" s="5"/>
      <c r="D74" s="5"/>
      <c r="E74" s="5"/>
      <c r="F74" s="5"/>
    </row>
    <row r="75" spans="1:6" ht="15" customHeight="1">
      <c r="A75" s="5" t="s">
        <v>126</v>
      </c>
      <c r="B75" s="5"/>
      <c r="C75" s="5"/>
      <c r="D75" s="5"/>
      <c r="E75" s="5"/>
      <c r="F75" s="5"/>
    </row>
    <row r="76" spans="1:6" ht="15" customHeight="1">
      <c r="A76" s="5" t="s">
        <v>127</v>
      </c>
      <c r="B76" s="5"/>
      <c r="C76" s="5"/>
      <c r="D76" s="5"/>
      <c r="E76" s="5"/>
      <c r="F76" s="5"/>
    </row>
    <row r="77" spans="1:6" ht="15" customHeight="1">
      <c r="A77" s="5" t="s">
        <v>128</v>
      </c>
      <c r="B77" s="5"/>
      <c r="C77" s="5"/>
      <c r="D77" s="5"/>
      <c r="E77" s="5"/>
      <c r="F77" s="5"/>
    </row>
  </sheetData>
  <mergeCells count="54">
    <mergeCell ref="A74:F74"/>
    <mergeCell ref="A75:F75"/>
    <mergeCell ref="A76:F76"/>
    <mergeCell ref="A77:F77"/>
    <mergeCell ref="A68:F68"/>
    <mergeCell ref="B69:D69"/>
    <mergeCell ref="E69:F69"/>
    <mergeCell ref="A72:F72"/>
    <mergeCell ref="A73:F73"/>
    <mergeCell ref="C62:F62"/>
    <mergeCell ref="C63:F63"/>
    <mergeCell ref="C64:F64"/>
    <mergeCell ref="C65:F65"/>
    <mergeCell ref="C66:F66"/>
    <mergeCell ref="C55:F55"/>
    <mergeCell ref="C56:F56"/>
    <mergeCell ref="C57:F57"/>
    <mergeCell ref="C58:F58"/>
    <mergeCell ref="A61:F61"/>
    <mergeCell ref="C46:F46"/>
    <mergeCell ref="C47:F47"/>
    <mergeCell ref="A50:F50"/>
    <mergeCell ref="A53:F53"/>
    <mergeCell ref="C54:F54"/>
    <mergeCell ref="C31:F31"/>
    <mergeCell ref="C32:F32"/>
    <mergeCell ref="C33:F33"/>
    <mergeCell ref="A35:F35"/>
    <mergeCell ref="A45:F45"/>
    <mergeCell ref="C25:F25"/>
    <mergeCell ref="A27:F27"/>
    <mergeCell ref="C28:F28"/>
    <mergeCell ref="C29:F29"/>
    <mergeCell ref="C30:F30"/>
    <mergeCell ref="C20:F20"/>
    <mergeCell ref="C21:F21"/>
    <mergeCell ref="C22:F22"/>
    <mergeCell ref="C23:F23"/>
    <mergeCell ref="C24:F24"/>
    <mergeCell ref="C14:F14"/>
    <mergeCell ref="A16:F16"/>
    <mergeCell ref="C17:F17"/>
    <mergeCell ref="C18:F18"/>
    <mergeCell ref="C19:F19"/>
    <mergeCell ref="B7:F7"/>
    <mergeCell ref="B8:F8"/>
    <mergeCell ref="A10:F10"/>
    <mergeCell ref="C11:F11"/>
    <mergeCell ref="A13:F13"/>
    <mergeCell ref="A1:F1"/>
    <mergeCell ref="A2:F2"/>
    <mergeCell ref="A4:F4"/>
    <mergeCell ref="B5:F5"/>
    <mergeCell ref="B6:F6"/>
  </mergeCells>
  <phoneticPr fontId="29"/>
  <dataValidations count="5">
    <dataValidation type="list" sqref="B11" xr:uid="{00000000-0002-0000-0100-000000000000}">
      <formula1>"路線価方式,倍率方式"</formula1>
      <formula2>0</formula2>
    </dataValidation>
    <dataValidation type="list" sqref="B22" xr:uid="{00000000-0002-0000-0100-000001000000}">
      <formula1>"ビル街地区,高度商業地区,繁華街地区,普通商業・併用住宅地区,普通住宅地区,中小工場地区,大工場地区"</formula1>
      <formula2>0</formula2>
    </dataValidation>
    <dataValidation type="list" sqref="B23" xr:uid="{00000000-0002-0000-0100-000002000000}">
      <formula1>"角地,準角地,該当なし"</formula1>
      <formula2>0</formula2>
    </dataValidation>
    <dataValidation type="list" sqref="B54" xr:uid="{00000000-0002-0000-0100-000003000000}">
      <formula1>"自用地,借地権,貸宅地,貸家建付地,貸家建付借地権"</formula1>
      <formula2>0</formula2>
    </dataValidation>
    <dataValidation type="list" sqref="B62" xr:uid="{00000000-0002-0000-0100-000004000000}">
      <formula1>"適用なし,特定居住用宅地等,特定事業用宅地等,特定同族会社事業用宅地等,貸付事業用宅地等"</formula1>
      <formula2>0</formula2>
    </dataValidation>
  </dataValidation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20"/>
  <sheetViews>
    <sheetView showGridLines="0" zoomScaleNormal="100" workbookViewId="0">
      <selection sqref="A1:K1"/>
    </sheetView>
  </sheetViews>
  <sheetFormatPr defaultColWidth="8.6640625" defaultRowHeight="14.4"/>
  <cols>
    <col min="1" max="1" width="22" customWidth="1"/>
    <col min="2" max="2" width="14" customWidth="1"/>
    <col min="3" max="5" width="18" customWidth="1"/>
    <col min="6" max="6" width="22" customWidth="1"/>
    <col min="7" max="9" width="18" customWidth="1"/>
    <col min="10" max="11" width="14" customWidth="1"/>
  </cols>
  <sheetData>
    <row r="1" spans="1:11" ht="25.5" customHeight="1">
      <c r="A1" s="4" t="s">
        <v>129</v>
      </c>
      <c r="B1" s="4"/>
      <c r="C1" s="4"/>
      <c r="D1" s="4"/>
      <c r="E1" s="4"/>
      <c r="F1" s="4"/>
      <c r="G1" s="4"/>
      <c r="H1" s="4"/>
      <c r="I1" s="4"/>
      <c r="J1" s="4"/>
      <c r="K1" s="4"/>
    </row>
    <row r="2" spans="1:11">
      <c r="A2" s="3" t="s">
        <v>130</v>
      </c>
      <c r="B2" s="3"/>
      <c r="C2" s="3"/>
      <c r="D2" s="3"/>
      <c r="E2" s="3"/>
      <c r="F2" s="3"/>
      <c r="G2" s="3"/>
      <c r="H2" s="3"/>
      <c r="I2" s="3"/>
      <c r="J2" s="3"/>
      <c r="K2" s="3"/>
    </row>
    <row r="4" spans="1:11" ht="19.350000000000001" customHeight="1">
      <c r="A4" s="2" t="s">
        <v>131</v>
      </c>
      <c r="B4" s="2"/>
      <c r="C4" s="2"/>
      <c r="D4" s="2"/>
      <c r="E4" s="2"/>
      <c r="F4" s="2"/>
      <c r="G4" s="2"/>
      <c r="H4" s="2"/>
      <c r="I4" s="2"/>
    </row>
    <row r="5" spans="1:11" ht="26.4">
      <c r="A5" s="43" t="s">
        <v>132</v>
      </c>
      <c r="B5" s="43" t="s">
        <v>133</v>
      </c>
      <c r="C5" s="43" t="s">
        <v>134</v>
      </c>
      <c r="D5" s="43" t="s">
        <v>135</v>
      </c>
      <c r="E5" s="43" t="s">
        <v>136</v>
      </c>
      <c r="F5" s="43" t="s">
        <v>137</v>
      </c>
      <c r="G5" s="43" t="s">
        <v>55</v>
      </c>
      <c r="H5" s="43" t="s">
        <v>138</v>
      </c>
      <c r="I5" s="43" t="s">
        <v>139</v>
      </c>
    </row>
    <row r="6" spans="1:11" ht="16.2">
      <c r="A6" s="44">
        <v>0</v>
      </c>
      <c r="B6" s="44">
        <v>4</v>
      </c>
      <c r="C6" s="45">
        <v>0.8</v>
      </c>
      <c r="D6" s="45">
        <v>0.9</v>
      </c>
      <c r="E6" s="45">
        <v>0.9</v>
      </c>
      <c r="F6" s="45">
        <v>0.9</v>
      </c>
      <c r="G6" s="45">
        <v>0.9</v>
      </c>
      <c r="H6" s="45">
        <v>0.85</v>
      </c>
      <c r="I6" s="45">
        <v>0.85</v>
      </c>
    </row>
    <row r="7" spans="1:11" ht="16.2">
      <c r="A7" s="46">
        <v>4</v>
      </c>
      <c r="B7" s="46">
        <v>6</v>
      </c>
      <c r="C7" s="47">
        <v>0.8</v>
      </c>
      <c r="D7" s="47">
        <v>0.92</v>
      </c>
      <c r="E7" s="47">
        <v>0.92</v>
      </c>
      <c r="F7" s="47">
        <v>0.92</v>
      </c>
      <c r="G7" s="47">
        <v>0.92</v>
      </c>
      <c r="H7" s="47">
        <v>0.9</v>
      </c>
      <c r="I7" s="47">
        <v>0.9</v>
      </c>
    </row>
    <row r="8" spans="1:11" ht="16.2">
      <c r="A8" s="44">
        <v>6</v>
      </c>
      <c r="B8" s="44">
        <v>8</v>
      </c>
      <c r="C8" s="45">
        <v>0.84</v>
      </c>
      <c r="D8" s="45">
        <v>0.94</v>
      </c>
      <c r="E8" s="45">
        <v>0.95</v>
      </c>
      <c r="F8" s="45">
        <v>0.95</v>
      </c>
      <c r="G8" s="45">
        <v>0.95</v>
      </c>
      <c r="H8" s="45">
        <v>0.93</v>
      </c>
      <c r="I8" s="45">
        <v>0.93</v>
      </c>
    </row>
    <row r="9" spans="1:11" ht="16.2">
      <c r="A9" s="46">
        <v>8</v>
      </c>
      <c r="B9" s="46">
        <v>10</v>
      </c>
      <c r="C9" s="47">
        <v>0.88</v>
      </c>
      <c r="D9" s="47">
        <v>0.96</v>
      </c>
      <c r="E9" s="47">
        <v>0.97</v>
      </c>
      <c r="F9" s="47">
        <v>0.97</v>
      </c>
      <c r="G9" s="47">
        <v>0.97</v>
      </c>
      <c r="H9" s="47">
        <v>0.95</v>
      </c>
      <c r="I9" s="47">
        <v>0.95</v>
      </c>
    </row>
    <row r="10" spans="1:11" ht="16.2">
      <c r="A10" s="44">
        <v>10</v>
      </c>
      <c r="B10" s="44">
        <v>12</v>
      </c>
      <c r="C10" s="45">
        <v>0.9</v>
      </c>
      <c r="D10" s="45">
        <v>0.98</v>
      </c>
      <c r="E10" s="45">
        <v>0.99</v>
      </c>
      <c r="F10" s="45">
        <v>0.99</v>
      </c>
      <c r="G10" s="45">
        <v>1</v>
      </c>
      <c r="H10" s="45">
        <v>0.96</v>
      </c>
      <c r="I10" s="45">
        <v>0.96</v>
      </c>
    </row>
    <row r="11" spans="1:11" ht="16.2">
      <c r="A11" s="46">
        <v>12</v>
      </c>
      <c r="B11" s="46">
        <v>14</v>
      </c>
      <c r="C11" s="47">
        <v>0.91</v>
      </c>
      <c r="D11" s="47">
        <v>0.99</v>
      </c>
      <c r="E11" s="47">
        <v>1</v>
      </c>
      <c r="F11" s="47">
        <v>1</v>
      </c>
      <c r="G11" s="47">
        <v>1</v>
      </c>
      <c r="H11" s="47">
        <v>0.97</v>
      </c>
      <c r="I11" s="47">
        <v>0.97</v>
      </c>
    </row>
    <row r="12" spans="1:11" ht="16.2">
      <c r="A12" s="44">
        <v>14</v>
      </c>
      <c r="B12" s="44">
        <v>16</v>
      </c>
      <c r="C12" s="45">
        <v>0.92</v>
      </c>
      <c r="D12" s="45">
        <v>1</v>
      </c>
      <c r="E12" s="45">
        <v>1</v>
      </c>
      <c r="F12" s="45">
        <v>1</v>
      </c>
      <c r="G12" s="45">
        <v>1</v>
      </c>
      <c r="H12" s="45">
        <v>0.98</v>
      </c>
      <c r="I12" s="45">
        <v>0.98</v>
      </c>
    </row>
    <row r="13" spans="1:11" ht="16.2">
      <c r="A13" s="46">
        <v>16</v>
      </c>
      <c r="B13" s="46">
        <v>20</v>
      </c>
      <c r="C13" s="47">
        <v>0.93</v>
      </c>
      <c r="D13" s="47">
        <v>1</v>
      </c>
      <c r="E13" s="47">
        <v>1</v>
      </c>
      <c r="F13" s="47">
        <v>1</v>
      </c>
      <c r="G13" s="47">
        <v>1</v>
      </c>
      <c r="H13" s="47">
        <v>0.99</v>
      </c>
      <c r="I13" s="47">
        <v>0.99</v>
      </c>
    </row>
    <row r="14" spans="1:11" ht="16.2">
      <c r="A14" s="44">
        <v>20</v>
      </c>
      <c r="B14" s="44">
        <v>24</v>
      </c>
      <c r="C14" s="45">
        <v>0.94</v>
      </c>
      <c r="D14" s="45">
        <v>1</v>
      </c>
      <c r="E14" s="45">
        <v>1</v>
      </c>
      <c r="F14" s="45">
        <v>1</v>
      </c>
      <c r="G14" s="45">
        <v>1</v>
      </c>
      <c r="H14" s="45">
        <v>1</v>
      </c>
      <c r="I14" s="45">
        <v>1</v>
      </c>
    </row>
    <row r="15" spans="1:11" ht="16.2">
      <c r="A15" s="46">
        <v>24</v>
      </c>
      <c r="B15" s="46">
        <v>28</v>
      </c>
      <c r="C15" s="47">
        <v>0.95</v>
      </c>
      <c r="D15" s="47">
        <v>1</v>
      </c>
      <c r="E15" s="47">
        <v>1</v>
      </c>
      <c r="F15" s="47">
        <v>1</v>
      </c>
      <c r="G15" s="47">
        <v>0.97</v>
      </c>
      <c r="H15" s="47">
        <v>1</v>
      </c>
      <c r="I15" s="47">
        <v>1</v>
      </c>
    </row>
    <row r="16" spans="1:11" ht="16.2">
      <c r="A16" s="44">
        <v>28</v>
      </c>
      <c r="B16" s="44">
        <v>32</v>
      </c>
      <c r="C16" s="45">
        <v>0.96</v>
      </c>
      <c r="D16" s="45">
        <v>0.98</v>
      </c>
      <c r="E16" s="45">
        <v>1</v>
      </c>
      <c r="F16" s="45">
        <v>0.98</v>
      </c>
      <c r="G16" s="45">
        <v>0.95</v>
      </c>
      <c r="H16" s="45">
        <v>1</v>
      </c>
      <c r="I16" s="45">
        <v>1</v>
      </c>
    </row>
    <row r="17" spans="1:9" ht="16.2">
      <c r="A17" s="46">
        <v>32</v>
      </c>
      <c r="B17" s="46">
        <v>36</v>
      </c>
      <c r="C17" s="47">
        <v>0.97</v>
      </c>
      <c r="D17" s="47">
        <v>0.96</v>
      </c>
      <c r="E17" s="47">
        <v>0.97</v>
      </c>
      <c r="F17" s="47">
        <v>0.96</v>
      </c>
      <c r="G17" s="47">
        <v>0.93</v>
      </c>
      <c r="H17" s="47">
        <v>1</v>
      </c>
      <c r="I17" s="47">
        <v>1</v>
      </c>
    </row>
    <row r="18" spans="1:9" ht="16.2">
      <c r="A18" s="44">
        <v>36</v>
      </c>
      <c r="B18" s="44">
        <v>40</v>
      </c>
      <c r="C18" s="45">
        <v>0.98</v>
      </c>
      <c r="D18" s="45">
        <v>0.94</v>
      </c>
      <c r="E18" s="45">
        <v>0.95</v>
      </c>
      <c r="F18" s="45">
        <v>0.94</v>
      </c>
      <c r="G18" s="45">
        <v>0.92</v>
      </c>
      <c r="H18" s="45">
        <v>1</v>
      </c>
      <c r="I18" s="45">
        <v>1</v>
      </c>
    </row>
    <row r="19" spans="1:9" ht="16.2">
      <c r="A19" s="46">
        <v>40</v>
      </c>
      <c r="B19" s="46">
        <v>44</v>
      </c>
      <c r="C19" s="47">
        <v>0.99</v>
      </c>
      <c r="D19" s="47">
        <v>0.92</v>
      </c>
      <c r="E19" s="47">
        <v>0.93</v>
      </c>
      <c r="F19" s="47">
        <v>0.92</v>
      </c>
      <c r="G19" s="47">
        <v>0.91</v>
      </c>
      <c r="H19" s="47">
        <v>1</v>
      </c>
      <c r="I19" s="47">
        <v>1</v>
      </c>
    </row>
    <row r="20" spans="1:9" ht="16.2">
      <c r="A20" s="44">
        <v>44</v>
      </c>
      <c r="B20" s="44">
        <v>48</v>
      </c>
      <c r="C20" s="45">
        <v>1</v>
      </c>
      <c r="D20" s="45">
        <v>0.9</v>
      </c>
      <c r="E20" s="45">
        <v>0.91</v>
      </c>
      <c r="F20" s="45">
        <v>0.9</v>
      </c>
      <c r="G20" s="45">
        <v>0.9</v>
      </c>
      <c r="H20" s="45">
        <v>1</v>
      </c>
      <c r="I20" s="45">
        <v>1</v>
      </c>
    </row>
    <row r="21" spans="1:9" ht="16.2">
      <c r="A21" s="46">
        <v>48</v>
      </c>
      <c r="B21" s="46">
        <v>52</v>
      </c>
      <c r="C21" s="47">
        <v>0.99</v>
      </c>
      <c r="D21" s="47">
        <v>0.88</v>
      </c>
      <c r="E21" s="47">
        <v>0.89</v>
      </c>
      <c r="F21" s="47">
        <v>0.88</v>
      </c>
      <c r="G21" s="47">
        <v>0.89</v>
      </c>
      <c r="H21" s="47">
        <v>1</v>
      </c>
      <c r="I21" s="47">
        <v>1</v>
      </c>
    </row>
    <row r="22" spans="1:9" ht="16.2">
      <c r="A22" s="44">
        <v>52</v>
      </c>
      <c r="B22" s="44">
        <v>56</v>
      </c>
      <c r="C22" s="45">
        <v>0.98</v>
      </c>
      <c r="D22" s="45">
        <v>0.87</v>
      </c>
      <c r="E22" s="45">
        <v>0.88</v>
      </c>
      <c r="F22" s="45">
        <v>0.87</v>
      </c>
      <c r="G22" s="45">
        <v>0.88</v>
      </c>
      <c r="H22" s="45">
        <v>1</v>
      </c>
      <c r="I22" s="45">
        <v>1</v>
      </c>
    </row>
    <row r="23" spans="1:9" ht="16.2">
      <c r="A23" s="46">
        <v>56</v>
      </c>
      <c r="B23" s="46">
        <v>60</v>
      </c>
      <c r="C23" s="47">
        <v>0.97</v>
      </c>
      <c r="D23" s="47">
        <v>0.86</v>
      </c>
      <c r="E23" s="47">
        <v>0.87</v>
      </c>
      <c r="F23" s="47">
        <v>0.86</v>
      </c>
      <c r="G23" s="47">
        <v>0.87</v>
      </c>
      <c r="H23" s="47">
        <v>1</v>
      </c>
      <c r="I23" s="47">
        <v>1</v>
      </c>
    </row>
    <row r="24" spans="1:9" ht="16.2">
      <c r="A24" s="44">
        <v>60</v>
      </c>
      <c r="B24" s="44">
        <v>64</v>
      </c>
      <c r="C24" s="45">
        <v>0.96</v>
      </c>
      <c r="D24" s="45">
        <v>0.85</v>
      </c>
      <c r="E24" s="45">
        <v>0.86</v>
      </c>
      <c r="F24" s="45">
        <v>0.85</v>
      </c>
      <c r="G24" s="45">
        <v>0.86</v>
      </c>
      <c r="H24" s="45">
        <v>0.99</v>
      </c>
      <c r="I24" s="45">
        <v>1</v>
      </c>
    </row>
    <row r="25" spans="1:9" ht="16.2">
      <c r="A25" s="46">
        <v>64</v>
      </c>
      <c r="B25" s="46">
        <v>68</v>
      </c>
      <c r="C25" s="47">
        <v>0.96</v>
      </c>
      <c r="D25" s="47">
        <v>0.84</v>
      </c>
      <c r="E25" s="47">
        <v>0.85</v>
      </c>
      <c r="F25" s="47">
        <v>0.84</v>
      </c>
      <c r="G25" s="47">
        <v>0.85</v>
      </c>
      <c r="H25" s="47">
        <v>0.98</v>
      </c>
      <c r="I25" s="47">
        <v>1</v>
      </c>
    </row>
    <row r="26" spans="1:9" ht="16.2">
      <c r="A26" s="44">
        <v>68</v>
      </c>
      <c r="B26" s="44">
        <v>72</v>
      </c>
      <c r="C26" s="45">
        <v>0.95</v>
      </c>
      <c r="D26" s="45">
        <v>0.83</v>
      </c>
      <c r="E26" s="45">
        <v>0.84</v>
      </c>
      <c r="F26" s="45">
        <v>0.83</v>
      </c>
      <c r="G26" s="45">
        <v>0.84</v>
      </c>
      <c r="H26" s="45">
        <v>0.97</v>
      </c>
      <c r="I26" s="45">
        <v>1</v>
      </c>
    </row>
    <row r="27" spans="1:9" ht="16.2">
      <c r="A27" s="46">
        <v>72</v>
      </c>
      <c r="B27" s="46">
        <v>76</v>
      </c>
      <c r="C27" s="47">
        <v>0.94</v>
      </c>
      <c r="D27" s="47">
        <v>0.82</v>
      </c>
      <c r="E27" s="47">
        <v>0.83</v>
      </c>
      <c r="F27" s="47">
        <v>0.82</v>
      </c>
      <c r="G27" s="47">
        <v>0.83</v>
      </c>
      <c r="H27" s="47">
        <v>0.96</v>
      </c>
      <c r="I27" s="47">
        <v>1</v>
      </c>
    </row>
    <row r="28" spans="1:9" ht="16.2">
      <c r="A28" s="44">
        <v>76</v>
      </c>
      <c r="B28" s="44">
        <v>80</v>
      </c>
      <c r="C28" s="45">
        <v>0.93</v>
      </c>
      <c r="D28" s="45">
        <v>0.81</v>
      </c>
      <c r="E28" s="45">
        <v>0.82</v>
      </c>
      <c r="F28" s="45">
        <v>0.81</v>
      </c>
      <c r="G28" s="45">
        <v>0.82</v>
      </c>
      <c r="H28" s="45">
        <v>0.93</v>
      </c>
      <c r="I28" s="45">
        <v>1</v>
      </c>
    </row>
    <row r="29" spans="1:9" ht="16.2">
      <c r="A29" s="46">
        <v>80</v>
      </c>
      <c r="B29" s="46">
        <v>84</v>
      </c>
      <c r="C29" s="47">
        <v>0.92</v>
      </c>
      <c r="D29" s="47">
        <v>0.8</v>
      </c>
      <c r="E29" s="47">
        <v>0.81</v>
      </c>
      <c r="F29" s="47">
        <v>0.8</v>
      </c>
      <c r="G29" s="47">
        <v>0.81</v>
      </c>
      <c r="H29" s="47">
        <v>0.93</v>
      </c>
      <c r="I29" s="47">
        <v>0.99</v>
      </c>
    </row>
    <row r="30" spans="1:9" ht="16.2">
      <c r="A30" s="44">
        <v>84</v>
      </c>
      <c r="B30" s="44">
        <v>88</v>
      </c>
      <c r="C30" s="45">
        <v>0.9</v>
      </c>
      <c r="D30" s="45">
        <v>0.8</v>
      </c>
      <c r="E30" s="45">
        <v>0.8</v>
      </c>
      <c r="F30" s="45">
        <v>0.8</v>
      </c>
      <c r="G30" s="45">
        <v>0.8</v>
      </c>
      <c r="H30" s="45">
        <v>0.93</v>
      </c>
      <c r="I30" s="45">
        <v>0.98</v>
      </c>
    </row>
    <row r="31" spans="1:9" ht="16.2">
      <c r="A31" s="46">
        <v>88</v>
      </c>
      <c r="B31" s="46">
        <v>92</v>
      </c>
      <c r="C31" s="47">
        <v>0.89</v>
      </c>
      <c r="D31" s="47">
        <v>0.8</v>
      </c>
      <c r="E31" s="47">
        <v>0.8</v>
      </c>
      <c r="F31" s="47">
        <v>0.8</v>
      </c>
      <c r="G31" s="47">
        <v>0.8</v>
      </c>
      <c r="H31" s="47">
        <v>0.93</v>
      </c>
      <c r="I31" s="47">
        <v>0.97</v>
      </c>
    </row>
    <row r="32" spans="1:9" ht="16.2">
      <c r="A32" s="44">
        <v>92</v>
      </c>
      <c r="B32" s="44">
        <v>96</v>
      </c>
      <c r="C32" s="45">
        <v>0.88</v>
      </c>
      <c r="D32" s="45">
        <v>0.8</v>
      </c>
      <c r="E32" s="45">
        <v>0.8</v>
      </c>
      <c r="F32" s="45">
        <v>0.8</v>
      </c>
      <c r="G32" s="45">
        <v>0.8</v>
      </c>
      <c r="H32" s="45">
        <v>0.93</v>
      </c>
      <c r="I32" s="45">
        <v>0.96</v>
      </c>
    </row>
    <row r="33" spans="1:9" ht="16.2">
      <c r="A33" s="46">
        <v>96</v>
      </c>
      <c r="B33" s="46">
        <v>100</v>
      </c>
      <c r="C33" s="47">
        <v>0.87</v>
      </c>
      <c r="D33" s="47">
        <v>0.8</v>
      </c>
      <c r="E33" s="47">
        <v>0.8</v>
      </c>
      <c r="F33" s="47">
        <v>0.8</v>
      </c>
      <c r="G33" s="47">
        <v>0.8</v>
      </c>
      <c r="H33" s="47">
        <v>0.93</v>
      </c>
      <c r="I33" s="47">
        <v>0.96</v>
      </c>
    </row>
    <row r="34" spans="1:9" ht="16.2">
      <c r="A34" s="44">
        <v>100</v>
      </c>
      <c r="B34" s="44">
        <v>9999</v>
      </c>
      <c r="C34" s="45">
        <v>0.86</v>
      </c>
      <c r="D34" s="45">
        <v>0.8</v>
      </c>
      <c r="E34" s="45">
        <v>0.8</v>
      </c>
      <c r="F34" s="45">
        <v>0.8</v>
      </c>
      <c r="G34" s="45">
        <v>0.8</v>
      </c>
      <c r="H34" s="45">
        <v>0.93</v>
      </c>
      <c r="I34" s="45">
        <v>0.96</v>
      </c>
    </row>
    <row r="37" spans="1:9" ht="15.6">
      <c r="A37" s="1" t="s">
        <v>140</v>
      </c>
      <c r="B37" s="1"/>
      <c r="C37" s="1"/>
      <c r="D37" s="1"/>
    </row>
    <row r="38" spans="1:9">
      <c r="A38" s="43" t="s">
        <v>54</v>
      </c>
      <c r="B38" s="43" t="s">
        <v>58</v>
      </c>
      <c r="C38" s="43" t="s">
        <v>141</v>
      </c>
      <c r="D38" s="43" t="s">
        <v>142</v>
      </c>
    </row>
    <row r="39" spans="1:9" ht="16.2">
      <c r="A39" s="48" t="s">
        <v>134</v>
      </c>
      <c r="B39" s="45">
        <v>7.0000000000000007E-2</v>
      </c>
      <c r="C39" s="45">
        <v>0.03</v>
      </c>
      <c r="D39" s="49"/>
    </row>
    <row r="40" spans="1:9" ht="16.2">
      <c r="A40" s="50" t="s">
        <v>135</v>
      </c>
      <c r="B40" s="47">
        <v>0.1</v>
      </c>
      <c r="C40" s="47">
        <v>0.05</v>
      </c>
      <c r="D40" s="51"/>
    </row>
    <row r="41" spans="1:9" ht="16.2">
      <c r="A41" s="48" t="s">
        <v>136</v>
      </c>
      <c r="B41" s="45">
        <v>0.1</v>
      </c>
      <c r="C41" s="45">
        <v>0.05</v>
      </c>
      <c r="D41" s="49"/>
    </row>
    <row r="42" spans="1:9" ht="26.4">
      <c r="A42" s="50" t="s">
        <v>137</v>
      </c>
      <c r="B42" s="47">
        <v>0.08</v>
      </c>
      <c r="C42" s="47">
        <v>0.04</v>
      </c>
      <c r="D42" s="51"/>
    </row>
    <row r="43" spans="1:9" ht="16.2">
      <c r="A43" s="48" t="s">
        <v>55</v>
      </c>
      <c r="B43" s="45">
        <v>0.03</v>
      </c>
      <c r="C43" s="45">
        <v>0.02</v>
      </c>
      <c r="D43" s="49"/>
    </row>
    <row r="44" spans="1:9" ht="16.2">
      <c r="A44" s="50" t="s">
        <v>138</v>
      </c>
      <c r="B44" s="47">
        <v>0.03</v>
      </c>
      <c r="C44" s="47">
        <v>0.02</v>
      </c>
      <c r="D44" s="51"/>
    </row>
    <row r="45" spans="1:9" ht="16.2">
      <c r="A45" s="48" t="s">
        <v>139</v>
      </c>
      <c r="B45" s="45">
        <v>0.02</v>
      </c>
      <c r="C45" s="45">
        <v>0.01</v>
      </c>
      <c r="D45" s="49"/>
    </row>
    <row r="48" spans="1:9" ht="15.6">
      <c r="A48" s="1" t="s">
        <v>143</v>
      </c>
      <c r="B48" s="1"/>
      <c r="C48" s="1"/>
    </row>
    <row r="49" spans="1:9">
      <c r="A49" s="43" t="s">
        <v>54</v>
      </c>
      <c r="B49" s="43" t="s">
        <v>144</v>
      </c>
      <c r="C49" s="43" t="s">
        <v>142</v>
      </c>
    </row>
    <row r="50" spans="1:9" ht="16.2">
      <c r="A50" s="48" t="s">
        <v>134</v>
      </c>
      <c r="B50" s="45">
        <v>0.03</v>
      </c>
      <c r="C50" s="49"/>
    </row>
    <row r="51" spans="1:9" ht="16.2">
      <c r="A51" s="50" t="s">
        <v>135</v>
      </c>
      <c r="B51" s="47">
        <v>7.0000000000000007E-2</v>
      </c>
      <c r="C51" s="51"/>
    </row>
    <row r="52" spans="1:9" ht="16.2">
      <c r="A52" s="48" t="s">
        <v>136</v>
      </c>
      <c r="B52" s="45">
        <v>7.0000000000000007E-2</v>
      </c>
      <c r="C52" s="49"/>
    </row>
    <row r="53" spans="1:9" ht="26.4">
      <c r="A53" s="50" t="s">
        <v>137</v>
      </c>
      <c r="B53" s="47">
        <v>0.05</v>
      </c>
      <c r="C53" s="51"/>
    </row>
    <row r="54" spans="1:9" ht="16.2">
      <c r="A54" s="48" t="s">
        <v>55</v>
      </c>
      <c r="B54" s="45">
        <v>0.02</v>
      </c>
      <c r="C54" s="49"/>
    </row>
    <row r="55" spans="1:9" ht="16.2">
      <c r="A55" s="50" t="s">
        <v>138</v>
      </c>
      <c r="B55" s="47">
        <v>0.02</v>
      </c>
      <c r="C55" s="51"/>
    </row>
    <row r="56" spans="1:9" ht="16.2">
      <c r="A56" s="48" t="s">
        <v>139</v>
      </c>
      <c r="B56" s="45">
        <v>0.02</v>
      </c>
      <c r="C56" s="49"/>
    </row>
    <row r="59" spans="1:9" ht="15.6">
      <c r="A59" s="1" t="s">
        <v>145</v>
      </c>
      <c r="B59" s="1"/>
      <c r="C59" s="1"/>
      <c r="D59" s="1"/>
      <c r="E59" s="1"/>
      <c r="F59" s="1"/>
      <c r="G59" s="1"/>
      <c r="H59" s="1"/>
      <c r="I59" s="1"/>
    </row>
    <row r="60" spans="1:9" ht="26.4">
      <c r="A60" s="43" t="s">
        <v>146</v>
      </c>
      <c r="B60" s="43" t="s">
        <v>133</v>
      </c>
      <c r="C60" s="43" t="s">
        <v>134</v>
      </c>
      <c r="D60" s="43" t="s">
        <v>135</v>
      </c>
      <c r="E60" s="43" t="s">
        <v>136</v>
      </c>
      <c r="F60" s="43" t="s">
        <v>137</v>
      </c>
      <c r="G60" s="43" t="s">
        <v>55</v>
      </c>
      <c r="H60" s="43" t="s">
        <v>138</v>
      </c>
      <c r="I60" s="43" t="s">
        <v>139</v>
      </c>
    </row>
    <row r="61" spans="1:9" ht="16.2">
      <c r="A61" s="44">
        <v>0</v>
      </c>
      <c r="B61" s="44">
        <v>4</v>
      </c>
      <c r="C61" s="49" t="s">
        <v>147</v>
      </c>
      <c r="D61" s="45">
        <v>0.85</v>
      </c>
      <c r="E61" s="45">
        <v>0.9</v>
      </c>
      <c r="F61" s="45">
        <v>0.9</v>
      </c>
      <c r="G61" s="45">
        <v>0.9</v>
      </c>
      <c r="H61" s="45">
        <v>0.8</v>
      </c>
      <c r="I61" s="45">
        <v>0.8</v>
      </c>
    </row>
    <row r="62" spans="1:9" ht="16.2">
      <c r="A62" s="46">
        <v>4</v>
      </c>
      <c r="B62" s="46">
        <v>6</v>
      </c>
      <c r="C62" s="51" t="s">
        <v>147</v>
      </c>
      <c r="D62" s="47">
        <v>0.94</v>
      </c>
      <c r="E62" s="47">
        <v>1</v>
      </c>
      <c r="F62" s="47">
        <v>0.97</v>
      </c>
      <c r="G62" s="47">
        <v>0.94</v>
      </c>
      <c r="H62" s="47">
        <v>0.85</v>
      </c>
      <c r="I62" s="47">
        <v>0.85</v>
      </c>
    </row>
    <row r="63" spans="1:9" ht="16.2">
      <c r="A63" s="44">
        <v>6</v>
      </c>
      <c r="B63" s="44">
        <v>8</v>
      </c>
      <c r="C63" s="49" t="s">
        <v>147</v>
      </c>
      <c r="D63" s="45">
        <v>0.97</v>
      </c>
      <c r="E63" s="45">
        <v>1</v>
      </c>
      <c r="F63" s="45">
        <v>1</v>
      </c>
      <c r="G63" s="45">
        <v>0.97</v>
      </c>
      <c r="H63" s="45">
        <v>0.9</v>
      </c>
      <c r="I63" s="45">
        <v>0.9</v>
      </c>
    </row>
    <row r="64" spans="1:9" ht="16.2">
      <c r="A64" s="46">
        <v>8</v>
      </c>
      <c r="B64" s="46">
        <v>10</v>
      </c>
      <c r="C64" s="47">
        <v>0.95</v>
      </c>
      <c r="D64" s="47">
        <v>1</v>
      </c>
      <c r="E64" s="47">
        <v>1</v>
      </c>
      <c r="F64" s="47">
        <v>1</v>
      </c>
      <c r="G64" s="47">
        <v>1</v>
      </c>
      <c r="H64" s="47">
        <v>0.95</v>
      </c>
      <c r="I64" s="47">
        <v>0.95</v>
      </c>
    </row>
    <row r="65" spans="1:9" ht="16.2">
      <c r="A65" s="44">
        <v>10</v>
      </c>
      <c r="B65" s="44">
        <v>16</v>
      </c>
      <c r="C65" s="45">
        <v>0.97</v>
      </c>
      <c r="D65" s="45">
        <v>1</v>
      </c>
      <c r="E65" s="45">
        <v>1</v>
      </c>
      <c r="F65" s="45">
        <v>1</v>
      </c>
      <c r="G65" s="45">
        <v>1</v>
      </c>
      <c r="H65" s="45">
        <v>1</v>
      </c>
      <c r="I65" s="45">
        <v>0.97</v>
      </c>
    </row>
    <row r="66" spans="1:9" ht="16.2">
      <c r="A66" s="46">
        <v>16</v>
      </c>
      <c r="B66" s="46">
        <v>22</v>
      </c>
      <c r="C66" s="47">
        <v>0.98</v>
      </c>
      <c r="D66" s="47">
        <v>1</v>
      </c>
      <c r="E66" s="47">
        <v>1</v>
      </c>
      <c r="F66" s="47">
        <v>1</v>
      </c>
      <c r="G66" s="47">
        <v>1</v>
      </c>
      <c r="H66" s="47">
        <v>1</v>
      </c>
      <c r="I66" s="47">
        <v>0.98</v>
      </c>
    </row>
    <row r="67" spans="1:9" ht="16.2">
      <c r="A67" s="44">
        <v>22</v>
      </c>
      <c r="B67" s="44">
        <v>28</v>
      </c>
      <c r="C67" s="45">
        <v>0.99</v>
      </c>
      <c r="D67" s="45">
        <v>1</v>
      </c>
      <c r="E67" s="45">
        <v>1</v>
      </c>
      <c r="F67" s="45">
        <v>1</v>
      </c>
      <c r="G67" s="45">
        <v>1</v>
      </c>
      <c r="H67" s="45">
        <v>1</v>
      </c>
      <c r="I67" s="45">
        <v>0.99</v>
      </c>
    </row>
    <row r="68" spans="1:9" ht="16.2">
      <c r="A68" s="46">
        <v>28</v>
      </c>
      <c r="B68" s="46">
        <v>9999</v>
      </c>
      <c r="C68" s="47">
        <v>1</v>
      </c>
      <c r="D68" s="47">
        <v>1</v>
      </c>
      <c r="E68" s="47">
        <v>1</v>
      </c>
      <c r="F68" s="47">
        <v>1</v>
      </c>
      <c r="G68" s="47">
        <v>1</v>
      </c>
      <c r="H68" s="47">
        <v>1</v>
      </c>
      <c r="I68" s="47">
        <v>1</v>
      </c>
    </row>
    <row r="71" spans="1:9" ht="19.8">
      <c r="A71" s="1" t="s">
        <v>148</v>
      </c>
      <c r="B71" s="1"/>
      <c r="C71" s="1"/>
      <c r="D71" s="1"/>
      <c r="E71" s="1"/>
      <c r="F71" s="1"/>
      <c r="G71" s="1"/>
      <c r="H71" s="1"/>
      <c r="I71" s="1"/>
    </row>
    <row r="72" spans="1:9" ht="26.4">
      <c r="A72" s="43" t="s">
        <v>149</v>
      </c>
      <c r="B72" s="43" t="s">
        <v>133</v>
      </c>
      <c r="C72" s="43" t="s">
        <v>134</v>
      </c>
      <c r="D72" s="43" t="s">
        <v>135</v>
      </c>
      <c r="E72" s="43" t="s">
        <v>136</v>
      </c>
      <c r="F72" s="43" t="s">
        <v>137</v>
      </c>
      <c r="G72" s="43" t="s">
        <v>55</v>
      </c>
      <c r="H72" s="43" t="s">
        <v>138</v>
      </c>
      <c r="I72" s="43" t="s">
        <v>139</v>
      </c>
    </row>
    <row r="73" spans="1:9" ht="16.2">
      <c r="A73" s="44">
        <v>0</v>
      </c>
      <c r="B73" s="44">
        <v>2</v>
      </c>
      <c r="C73" s="45">
        <v>1</v>
      </c>
      <c r="D73" s="45">
        <v>1</v>
      </c>
      <c r="E73" s="45">
        <v>1</v>
      </c>
      <c r="F73" s="45">
        <v>1</v>
      </c>
      <c r="G73" s="45">
        <v>1</v>
      </c>
      <c r="H73" s="45">
        <v>1</v>
      </c>
      <c r="I73" s="45">
        <v>1</v>
      </c>
    </row>
    <row r="74" spans="1:9" ht="16.2">
      <c r="A74" s="46">
        <v>2</v>
      </c>
      <c r="B74" s="46">
        <v>3</v>
      </c>
      <c r="C74" s="47">
        <v>1</v>
      </c>
      <c r="D74" s="47">
        <v>0.99</v>
      </c>
      <c r="E74" s="47">
        <v>0.99</v>
      </c>
      <c r="F74" s="47">
        <v>0.99</v>
      </c>
      <c r="G74" s="47">
        <v>0.98</v>
      </c>
      <c r="H74" s="47">
        <v>0.99</v>
      </c>
      <c r="I74" s="47">
        <v>1</v>
      </c>
    </row>
    <row r="75" spans="1:9" ht="16.2">
      <c r="A75" s="44">
        <v>3</v>
      </c>
      <c r="B75" s="44">
        <v>4</v>
      </c>
      <c r="C75" s="45">
        <v>1</v>
      </c>
      <c r="D75" s="45">
        <v>0.98</v>
      </c>
      <c r="E75" s="45">
        <v>0.98</v>
      </c>
      <c r="F75" s="45">
        <v>0.98</v>
      </c>
      <c r="G75" s="45">
        <v>0.96</v>
      </c>
      <c r="H75" s="45">
        <v>0.99</v>
      </c>
      <c r="I75" s="45">
        <v>1</v>
      </c>
    </row>
    <row r="76" spans="1:9" ht="16.2">
      <c r="A76" s="46">
        <v>4</v>
      </c>
      <c r="B76" s="46">
        <v>5</v>
      </c>
      <c r="C76" s="47">
        <v>1</v>
      </c>
      <c r="D76" s="47">
        <v>0.97</v>
      </c>
      <c r="E76" s="47">
        <v>0.97</v>
      </c>
      <c r="F76" s="47">
        <v>0.97</v>
      </c>
      <c r="G76" s="47">
        <v>0.94</v>
      </c>
      <c r="H76" s="47">
        <v>0.98</v>
      </c>
      <c r="I76" s="47">
        <v>1</v>
      </c>
    </row>
    <row r="77" spans="1:9" ht="16.2">
      <c r="A77" s="44">
        <v>5</v>
      </c>
      <c r="B77" s="44">
        <v>6</v>
      </c>
      <c r="C77" s="45">
        <v>1</v>
      </c>
      <c r="D77" s="45">
        <v>0.96</v>
      </c>
      <c r="E77" s="45">
        <v>0.96</v>
      </c>
      <c r="F77" s="45">
        <v>0.96</v>
      </c>
      <c r="G77" s="45">
        <v>0.92</v>
      </c>
      <c r="H77" s="45">
        <v>0.98</v>
      </c>
      <c r="I77" s="45">
        <v>1</v>
      </c>
    </row>
    <row r="78" spans="1:9" ht="16.2">
      <c r="A78" s="46">
        <v>6</v>
      </c>
      <c r="B78" s="46">
        <v>7</v>
      </c>
      <c r="C78" s="47">
        <v>1</v>
      </c>
      <c r="D78" s="47">
        <v>0.94</v>
      </c>
      <c r="E78" s="47">
        <v>0.94</v>
      </c>
      <c r="F78" s="47">
        <v>0.94</v>
      </c>
      <c r="G78" s="47">
        <v>0.9</v>
      </c>
      <c r="H78" s="47">
        <v>0.97</v>
      </c>
      <c r="I78" s="47">
        <v>1</v>
      </c>
    </row>
    <row r="79" spans="1:9" ht="16.2">
      <c r="A79" s="44">
        <v>7</v>
      </c>
      <c r="B79" s="44">
        <v>8</v>
      </c>
      <c r="C79" s="45">
        <v>1</v>
      </c>
      <c r="D79" s="45">
        <v>0.92</v>
      </c>
      <c r="E79" s="45">
        <v>0.92</v>
      </c>
      <c r="F79" s="45">
        <v>0.92</v>
      </c>
      <c r="G79" s="45">
        <v>0.9</v>
      </c>
      <c r="H79" s="45">
        <v>0.96</v>
      </c>
      <c r="I79" s="45">
        <v>1</v>
      </c>
    </row>
    <row r="80" spans="1:9" ht="16.2">
      <c r="A80" s="46">
        <v>8</v>
      </c>
      <c r="B80" s="46">
        <v>9999</v>
      </c>
      <c r="C80" s="47">
        <v>1</v>
      </c>
      <c r="D80" s="47">
        <v>0.9</v>
      </c>
      <c r="E80" s="47">
        <v>0.9</v>
      </c>
      <c r="F80" s="47">
        <v>0.9</v>
      </c>
      <c r="G80" s="47">
        <v>0.9</v>
      </c>
      <c r="H80" s="47">
        <v>0.95</v>
      </c>
      <c r="I80" s="47">
        <v>1</v>
      </c>
    </row>
    <row r="83" spans="1:9" ht="15.6">
      <c r="A83" s="1" t="s">
        <v>150</v>
      </c>
      <c r="B83" s="1"/>
      <c r="C83" s="1"/>
    </row>
    <row r="84" spans="1:9">
      <c r="A84" s="43" t="s">
        <v>151</v>
      </c>
      <c r="B84" s="43" t="s">
        <v>98</v>
      </c>
      <c r="C84" s="43" t="s">
        <v>142</v>
      </c>
    </row>
    <row r="85" spans="1:9" ht="16.2">
      <c r="A85" s="49" t="s">
        <v>152</v>
      </c>
      <c r="B85" s="52">
        <v>0.9</v>
      </c>
      <c r="C85" s="53" t="s">
        <v>153</v>
      </c>
    </row>
    <row r="86" spans="1:9" ht="16.2">
      <c r="A86" s="51" t="s">
        <v>154</v>
      </c>
      <c r="B86" s="54">
        <v>0.8</v>
      </c>
      <c r="C86" s="51"/>
    </row>
    <row r="87" spans="1:9" ht="16.2">
      <c r="A87" s="49" t="s">
        <v>155</v>
      </c>
      <c r="B87" s="52">
        <v>0.7</v>
      </c>
      <c r="C87" s="53" t="s">
        <v>156</v>
      </c>
    </row>
    <row r="88" spans="1:9" ht="16.2">
      <c r="A88" s="51" t="s">
        <v>157</v>
      </c>
      <c r="B88" s="54">
        <v>0.6</v>
      </c>
      <c r="C88" s="55" t="s">
        <v>158</v>
      </c>
    </row>
    <row r="89" spans="1:9" ht="16.2">
      <c r="A89" s="49" t="s">
        <v>159</v>
      </c>
      <c r="B89" s="52">
        <v>0.5</v>
      </c>
      <c r="C89" s="49"/>
    </row>
    <row r="90" spans="1:9" ht="16.2">
      <c r="A90" s="51" t="s">
        <v>160</v>
      </c>
      <c r="B90" s="54">
        <v>0.4</v>
      </c>
      <c r="C90" s="51"/>
    </row>
    <row r="91" spans="1:9" ht="16.2">
      <c r="A91" s="49" t="s">
        <v>161</v>
      </c>
      <c r="B91" s="52">
        <v>0.3</v>
      </c>
      <c r="C91" s="53" t="s">
        <v>162</v>
      </c>
    </row>
    <row r="94" spans="1:9" ht="19.8">
      <c r="A94" s="1" t="s">
        <v>163</v>
      </c>
      <c r="B94" s="1"/>
      <c r="C94" s="1"/>
      <c r="D94" s="1"/>
    </row>
    <row r="95" spans="1:9">
      <c r="A95" s="3" t="s">
        <v>164</v>
      </c>
      <c r="B95" s="3"/>
      <c r="C95" s="3"/>
      <c r="D95" s="3"/>
      <c r="E95" s="3"/>
      <c r="F95" s="3"/>
      <c r="G95" s="3"/>
      <c r="H95" s="3"/>
      <c r="I95" s="3"/>
    </row>
    <row r="96" spans="1:9" ht="32.4">
      <c r="A96" s="43" t="s">
        <v>165</v>
      </c>
      <c r="B96" s="43" t="s">
        <v>133</v>
      </c>
      <c r="C96" s="43" t="s">
        <v>166</v>
      </c>
      <c r="D96" s="43" t="s">
        <v>142</v>
      </c>
    </row>
    <row r="97" spans="1:4" ht="16.2">
      <c r="A97" s="52">
        <v>0</v>
      </c>
      <c r="B97" s="52">
        <v>0.1</v>
      </c>
      <c r="C97" s="45">
        <v>1</v>
      </c>
      <c r="D97" s="53" t="s">
        <v>167</v>
      </c>
    </row>
    <row r="98" spans="1:4" ht="16.2">
      <c r="A98" s="54">
        <v>0.1</v>
      </c>
      <c r="B98" s="54">
        <v>0.15</v>
      </c>
      <c r="C98" s="47">
        <v>0.99</v>
      </c>
      <c r="D98" s="51"/>
    </row>
    <row r="99" spans="1:4" ht="16.2">
      <c r="A99" s="52">
        <v>0.15</v>
      </c>
      <c r="B99" s="52">
        <v>0.2</v>
      </c>
      <c r="C99" s="45">
        <v>0.98</v>
      </c>
      <c r="D99" s="49"/>
    </row>
    <row r="100" spans="1:4" ht="16.2">
      <c r="A100" s="54">
        <v>0.2</v>
      </c>
      <c r="B100" s="54">
        <v>0.25</v>
      </c>
      <c r="C100" s="47">
        <v>0.97</v>
      </c>
      <c r="D100" s="51"/>
    </row>
    <row r="101" spans="1:4" ht="16.2">
      <c r="A101" s="52">
        <v>0.25</v>
      </c>
      <c r="B101" s="52">
        <v>0.3</v>
      </c>
      <c r="C101" s="45">
        <v>0.96</v>
      </c>
      <c r="D101" s="49"/>
    </row>
    <row r="102" spans="1:4" ht="16.2">
      <c r="A102" s="54">
        <v>0.3</v>
      </c>
      <c r="B102" s="54">
        <v>0.35</v>
      </c>
      <c r="C102" s="47">
        <v>0.94</v>
      </c>
      <c r="D102" s="51"/>
    </row>
    <row r="103" spans="1:4" ht="16.2">
      <c r="A103" s="52">
        <v>0.35</v>
      </c>
      <c r="B103" s="52">
        <v>0.4</v>
      </c>
      <c r="C103" s="45">
        <v>0.92</v>
      </c>
      <c r="D103" s="49"/>
    </row>
    <row r="104" spans="1:4" ht="16.2">
      <c r="A104" s="54">
        <v>0.4</v>
      </c>
      <c r="B104" s="54">
        <v>0.45</v>
      </c>
      <c r="C104" s="47">
        <v>0.9</v>
      </c>
      <c r="D104" s="51"/>
    </row>
    <row r="105" spans="1:4" ht="16.2">
      <c r="A105" s="52">
        <v>0.45</v>
      </c>
      <c r="B105" s="52">
        <v>0.5</v>
      </c>
      <c r="C105" s="45">
        <v>0.87</v>
      </c>
      <c r="D105" s="49"/>
    </row>
    <row r="106" spans="1:4" ht="16.2">
      <c r="A106" s="54">
        <v>0.5</v>
      </c>
      <c r="B106" s="54">
        <v>0.55000000000000004</v>
      </c>
      <c r="C106" s="47">
        <v>0.84</v>
      </c>
      <c r="D106" s="51"/>
    </row>
    <row r="107" spans="1:4" ht="16.2">
      <c r="A107" s="52">
        <v>0.55000000000000004</v>
      </c>
      <c r="B107" s="52">
        <v>0.6</v>
      </c>
      <c r="C107" s="45">
        <v>0.8</v>
      </c>
      <c r="D107" s="49"/>
    </row>
    <row r="108" spans="1:4" ht="16.2">
      <c r="A108" s="54">
        <v>0.6</v>
      </c>
      <c r="B108" s="54">
        <v>0.65</v>
      </c>
      <c r="C108" s="47">
        <v>0.76</v>
      </c>
      <c r="D108" s="51"/>
    </row>
    <row r="109" spans="1:4" ht="16.2">
      <c r="A109" s="52">
        <v>0.65</v>
      </c>
      <c r="B109" s="52">
        <v>9.99</v>
      </c>
      <c r="C109" s="45">
        <v>0.7</v>
      </c>
      <c r="D109" s="53" t="s">
        <v>168</v>
      </c>
    </row>
    <row r="112" spans="1:4" ht="15.6">
      <c r="A112" s="1" t="s">
        <v>169</v>
      </c>
      <c r="B112" s="1"/>
      <c r="C112" s="1"/>
    </row>
    <row r="113" spans="1:3" ht="16.2">
      <c r="A113" s="56" t="s">
        <v>170</v>
      </c>
      <c r="B113" s="43" t="s">
        <v>54</v>
      </c>
      <c r="C113" s="43" t="s">
        <v>171</v>
      </c>
    </row>
    <row r="114" spans="1:3" ht="16.2">
      <c r="A114" s="49">
        <v>1</v>
      </c>
      <c r="B114" s="53" t="s">
        <v>134</v>
      </c>
      <c r="C114" s="49">
        <v>3</v>
      </c>
    </row>
    <row r="115" spans="1:3" ht="16.2">
      <c r="A115" s="51">
        <v>2</v>
      </c>
      <c r="B115" s="55" t="s">
        <v>135</v>
      </c>
      <c r="C115" s="51">
        <v>4</v>
      </c>
    </row>
    <row r="116" spans="1:3" ht="16.2">
      <c r="A116" s="49">
        <v>3</v>
      </c>
      <c r="B116" s="53" t="s">
        <v>136</v>
      </c>
      <c r="C116" s="49">
        <v>5</v>
      </c>
    </row>
    <row r="117" spans="1:3" ht="26.4">
      <c r="A117" s="51">
        <v>4</v>
      </c>
      <c r="B117" s="55" t="s">
        <v>137</v>
      </c>
      <c r="C117" s="51">
        <v>6</v>
      </c>
    </row>
    <row r="118" spans="1:3" ht="16.2">
      <c r="A118" s="49">
        <v>5</v>
      </c>
      <c r="B118" s="53" t="s">
        <v>55</v>
      </c>
      <c r="C118" s="49">
        <v>7</v>
      </c>
    </row>
    <row r="119" spans="1:3" ht="16.2">
      <c r="A119" s="51">
        <v>6</v>
      </c>
      <c r="B119" s="55" t="s">
        <v>138</v>
      </c>
      <c r="C119" s="51">
        <v>8</v>
      </c>
    </row>
    <row r="120" spans="1:3" ht="16.2">
      <c r="A120" s="49">
        <v>7</v>
      </c>
      <c r="B120" s="53" t="s">
        <v>139</v>
      </c>
      <c r="C120" s="49">
        <v>9</v>
      </c>
    </row>
  </sheetData>
  <mergeCells count="11">
    <mergeCell ref="A112:C112"/>
    <mergeCell ref="A59:I59"/>
    <mergeCell ref="A71:I71"/>
    <mergeCell ref="A83:C83"/>
    <mergeCell ref="A94:D94"/>
    <mergeCell ref="A95:I95"/>
    <mergeCell ref="A1:K1"/>
    <mergeCell ref="A2:K2"/>
    <mergeCell ref="A4:I4"/>
    <mergeCell ref="A37:D37"/>
    <mergeCell ref="A48:C48"/>
  </mergeCells>
  <phoneticPr fontId="29"/>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DocSecurity>0</DocSecurity>
  <ScaleCrop>false</ScaleCrop>
  <HeadingPairs>
    <vt:vector size="2" baseType="variant">
      <vt:variant>
        <vt:lpstr>ワークシート</vt:lpstr>
      </vt:variant>
      <vt:variant>
        <vt:i4>3</vt:i4>
      </vt:variant>
    </vt:vector>
  </HeadingPairs>
  <TitlesOfParts>
    <vt:vector size="3" baseType="lpstr">
      <vt:lpstr>使い方</vt:lpstr>
      <vt:lpstr>計算シート</vt:lpstr>
      <vt:lpstr>補正率表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description/>
  <dcterms:created xsi:type="dcterms:W3CDTF">2026-05-10T06:37:16Z</dcterms:created>
  <dcterms:modified xsi:type="dcterms:W3CDTF">2026-05-10T06:45:58Z</dcterms:modified>
</cp:coreProperties>
</file>